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45" firstSheet="1" activeTab="3"/>
  </bookViews>
  <sheets>
    <sheet name="VZRQTWM" sheetId="1" state="hidden" r:id="rId1"/>
    <sheet name="国有建设用地供应计划表" sheetId="2" r:id="rId2"/>
    <sheet name="住房用地供应计划表" sheetId="3" r:id="rId3"/>
    <sheet name="保障性安居工程用地供应宗地表" sheetId="4" r:id="rId4"/>
  </sheets>
  <definedNames>
    <definedName name="_xlnm.Print_Area" localSheetId="3">'保障性安居工程用地供应宗地表'!$A$1:$N$101</definedName>
    <definedName name="_xlnm.Print_Area" localSheetId="1">'国有建设用地供应计划表'!$A$1:$S$21</definedName>
    <definedName name="_xlnm.Print_Area" localSheetId="2">'住房用地供应计划表'!$A$1:$N$20</definedName>
    <definedName name="_xlnm.Print_Titles" localSheetId="3">'保障性安居工程用地供应宗地表'!$2:$6</definedName>
  </definedNames>
  <calcPr fullCalcOnLoad="1"/>
</workbook>
</file>

<file path=xl/sharedStrings.xml><?xml version="1.0" encoding="utf-8"?>
<sst xmlns="http://schemas.openxmlformats.org/spreadsheetml/2006/main" count="495" uniqueCount="237">
  <si>
    <t>单位：公顷</t>
  </si>
  <si>
    <t>合计</t>
  </si>
  <si>
    <t>单位：公顷</t>
  </si>
  <si>
    <t>保障性安居工程用地</t>
  </si>
  <si>
    <t>廉租房</t>
  </si>
  <si>
    <t>经济适用房</t>
  </si>
  <si>
    <t>中小套商品住房</t>
  </si>
  <si>
    <t>划拨</t>
  </si>
  <si>
    <t>出让</t>
  </si>
  <si>
    <t>合计</t>
  </si>
  <si>
    <t>商服用地</t>
  </si>
  <si>
    <t>商品住房用地</t>
  </si>
  <si>
    <t>公共管理与服务用地</t>
  </si>
  <si>
    <t>交通运输用地</t>
  </si>
  <si>
    <t>水域及水利设施用地</t>
  </si>
  <si>
    <t>特殊用地</t>
  </si>
  <si>
    <t>保障房用地</t>
  </si>
  <si>
    <t>各类棚户区改造用地</t>
  </si>
  <si>
    <t>公共租赁房</t>
  </si>
  <si>
    <t>限价商品房</t>
  </si>
  <si>
    <t>县（市、区）</t>
  </si>
  <si>
    <t>保障性安居工程和中小套型商品房用地占比(%)</t>
  </si>
  <si>
    <t>宗地序号</t>
  </si>
  <si>
    <t>宗地名称</t>
  </si>
  <si>
    <t>宗地位置</t>
  </si>
  <si>
    <t>住房类型</t>
  </si>
  <si>
    <t>供地方式</t>
  </si>
  <si>
    <t>备注</t>
  </si>
  <si>
    <t>所需用地面积</t>
  </si>
  <si>
    <t>宗地面积</t>
  </si>
  <si>
    <t>注：</t>
  </si>
  <si>
    <t>数据逻辑关系 1=2+3+4+5+6+10+11+12+13+15+16+17+18。</t>
  </si>
  <si>
    <t>数据逻辑关系 （1）1=2+3+4+8+9+10+11；（2）13=（2+3+5+6+7+8+9+10+12）/1。</t>
  </si>
  <si>
    <t>2.数据逻辑关系  （1）“所需用地面积”=“宗地面积”合计值；（2）1=2+4+5。</t>
  </si>
  <si>
    <t>住宅用地</t>
  </si>
  <si>
    <t>历年已供
用地面积</t>
  </si>
  <si>
    <t>其他落实
用地面积</t>
  </si>
  <si>
    <r>
      <t>附表</t>
    </r>
    <r>
      <rPr>
        <sz val="12"/>
        <rFont val="Times New Roman"/>
        <family val="1"/>
      </rPr>
      <t>2</t>
    </r>
    <r>
      <rPr>
        <sz val="12"/>
        <rFont val="仿宋_GB2312"/>
        <family val="3"/>
      </rPr>
      <t>：</t>
    </r>
  </si>
  <si>
    <r>
      <t>附表</t>
    </r>
    <r>
      <rPr>
        <sz val="12"/>
        <rFont val="Times New Roman"/>
        <family val="1"/>
      </rPr>
      <t>1</t>
    </r>
    <r>
      <rPr>
        <sz val="12"/>
        <rFont val="仿宋_GB2312"/>
        <family val="3"/>
      </rPr>
      <t>：</t>
    </r>
  </si>
  <si>
    <r>
      <t>附表</t>
    </r>
    <r>
      <rPr>
        <sz val="12"/>
        <rFont val="Times New Roman"/>
        <family val="1"/>
      </rPr>
      <t>3</t>
    </r>
    <r>
      <rPr>
        <sz val="12"/>
        <rFont val="仿宋_GB2312"/>
        <family val="3"/>
      </rPr>
      <t>：</t>
    </r>
  </si>
  <si>
    <t>2019年办理供地手续用地面积</t>
  </si>
  <si>
    <t>其中：2019年新增建设用地</t>
  </si>
  <si>
    <t>1.“目标任务”是指2019年省政府根据中央下达保障性安居工程目标任务分解到各地的任务数，不包括当地额外增加的建设套数。</t>
  </si>
  <si>
    <t>上城区</t>
  </si>
  <si>
    <t>下城区</t>
  </si>
  <si>
    <t>江干区</t>
  </si>
  <si>
    <t>拱墅区</t>
  </si>
  <si>
    <t>西湖区</t>
  </si>
  <si>
    <t>滨江区</t>
  </si>
  <si>
    <t>灯塔单元XC0705-R21-05地块拆迁安置房</t>
  </si>
  <si>
    <t>石桥单元XC0803-R21-07地块拆迁安置房</t>
  </si>
  <si>
    <t>4.“供地方式”是指划拨和出让。</t>
  </si>
  <si>
    <t>3.“住房类型”是指保障性安居工程5类住房，即廉租住房、经济适用住房、公共租赁住房、限价商品房和各类棚户区改造住房。</t>
  </si>
  <si>
    <t>祥符东单元GS0806-R21-10、GS0806-R21-13地块农转居公寓项目（总管堂农居）</t>
  </si>
  <si>
    <t>景芳三堡单元JG1202-24地块定海拆迁安置房工程</t>
  </si>
  <si>
    <t>留下单元XH1304-01地块农居安置房工程</t>
  </si>
  <si>
    <t>之江度假区单元XH1711-R21-06A地块拆迁安置房</t>
  </si>
  <si>
    <t>之江度假区单元XH1711-R21-08A地块拆迁安置房</t>
  </si>
  <si>
    <t>之江度假区单元XH1711-R21-02地块拆迁安置房</t>
  </si>
  <si>
    <t>双浦单元XH23-R21-B12地块拆迁安置房</t>
  </si>
  <si>
    <t>双浦单元XH23-R21-B15地块拆迁安置房</t>
  </si>
  <si>
    <t>双浦单元XH23-R21-B05地块拆迁安置房</t>
  </si>
  <si>
    <t>双浦单元XH23-R21-B07地块拆迁安置房</t>
  </si>
  <si>
    <t>浮山单元XH2007-R21-07地块拆迁安置房</t>
  </si>
  <si>
    <t>浮山单元XH2007-R21-10地块拆迁安置房</t>
  </si>
  <si>
    <t>浮山单元XH2007-R21-01地块拆迁安置房</t>
  </si>
  <si>
    <t>浮山单元XH2007-R21-03地块拆迁安置房</t>
  </si>
  <si>
    <t>滨江区农转居拆迁安置房宝龙东区块</t>
  </si>
  <si>
    <t>滨江区农转居拆迁安置房九区块扩点（耀洋地块二期）</t>
  </si>
  <si>
    <t>滨江区农转居拆迁安置房八区块四期</t>
  </si>
  <si>
    <t>滨江区农转居拆迁安置房十三区块扩点（四期）</t>
  </si>
  <si>
    <t>滨江区农转居拆迁安置房十区块北扩（七期）</t>
  </si>
  <si>
    <t>余杭区</t>
  </si>
  <si>
    <t>萧山区</t>
  </si>
  <si>
    <t>行头村、下潦社区城中村改造安置房项目</t>
  </si>
  <si>
    <t>新塘街道行头村、下潦社区</t>
  </si>
  <si>
    <t>江南村城中村改造安置房项目一期</t>
  </si>
  <si>
    <t>新街街道江南村</t>
  </si>
  <si>
    <t>新盛村安置房项目一期</t>
  </si>
  <si>
    <t>新街街道新盛村</t>
  </si>
  <si>
    <t>湖头陈社区城中村改造安置房三期</t>
  </si>
  <si>
    <t>城厢街道湖头陈社区</t>
  </si>
  <si>
    <t>空港新城南阳安置房三期</t>
  </si>
  <si>
    <t>南阳街道</t>
  </si>
  <si>
    <t>山后村城中村改造安置房</t>
  </si>
  <si>
    <t>义桥镇山后村</t>
  </si>
  <si>
    <t>城南村城中村改造安置房项目</t>
  </si>
  <si>
    <t>所前镇城南村</t>
  </si>
  <si>
    <t>蜀山街道向阳社区、严家埭社区</t>
  </si>
  <si>
    <t>董家埭、油树下安置房</t>
  </si>
  <si>
    <t>新塘街道董家埭社区、油树下社区</t>
  </si>
  <si>
    <t>宁牧村安置房</t>
  </si>
  <si>
    <t>宁围街道宁牧村</t>
  </si>
  <si>
    <t>新塘街道双桥社区</t>
  </si>
  <si>
    <t>姑娘桥社区城中村改造安置房</t>
  </si>
  <si>
    <t>新塘街道姑娘桥社区</t>
  </si>
  <si>
    <t>闻堰街道闻兴村（裴家里区块）安置房</t>
  </si>
  <si>
    <t>闻堰街道闻兴村</t>
  </si>
  <si>
    <t>各类棚户区改造住房</t>
  </si>
  <si>
    <t>东西向快速路拆迁安置</t>
  </si>
  <si>
    <t>獐山老集镇提升改造拆迁安置农民高层公寓建设工程</t>
  </si>
  <si>
    <t>仓前街道梦想小镇安置区块一期项目</t>
  </si>
  <si>
    <t>仓前街道梦想小镇安置区块二期项目</t>
  </si>
  <si>
    <t>闲林街道何母桥农民高层公寓二期</t>
  </si>
  <si>
    <t>闲林街道万景村农民多高层公寓二期建设工程</t>
  </si>
  <si>
    <t>中泰街道新南湖绿苑三期项目</t>
  </si>
  <si>
    <t>绕城西复线中泰街道紫荆村安置农居点市政基础配套设施工程</t>
  </si>
  <si>
    <t>吴家安置房二期</t>
  </si>
  <si>
    <t>民乐安置房二期</t>
  </si>
  <si>
    <t>杜甫农民高层公寓五期</t>
  </si>
  <si>
    <t>东塘河、西塘河农民高层公寓及配套道路</t>
  </si>
  <si>
    <t>南庄兜、行宫塘农民高层公寓及配套道路</t>
  </si>
  <si>
    <t>良渚街道杜城村农居点基础及市政配套工程</t>
  </si>
  <si>
    <t>结网综合区块安置房</t>
  </si>
  <si>
    <t>东湖街道棚户区改造（红丰区块）多高层项目</t>
  </si>
  <si>
    <t>东湖街道棚户区改造（星火苑区块）多高层项目</t>
  </si>
  <si>
    <t>东湖街道棚户区改造（红旗区块）多高层项目</t>
  </si>
  <si>
    <t>红丰社区多户多联公建配套工程</t>
  </si>
  <si>
    <t>星火社区多户多联公建配套工程</t>
  </si>
  <si>
    <t>结网社区多户多联公建配套工程</t>
  </si>
  <si>
    <t>余杭区闲林街道商贸东安置房工程</t>
  </si>
  <si>
    <t>余杭区闲林街道老街安置房工程</t>
  </si>
  <si>
    <t>闲林村白洋畈安置房项目</t>
  </si>
  <si>
    <t>崇贤街道龙旋村</t>
  </si>
  <si>
    <t>仁和街道</t>
  </si>
  <si>
    <t>仓前街道灵源村</t>
  </si>
  <si>
    <t>闲林街道</t>
  </si>
  <si>
    <t>余杭街道</t>
  </si>
  <si>
    <t>石鸽社区</t>
  </si>
  <si>
    <t>紫荆村</t>
  </si>
  <si>
    <t>乔司街道</t>
  </si>
  <si>
    <t>星桥街道</t>
  </si>
  <si>
    <t>良渚街道</t>
  </si>
  <si>
    <t>余杭经济技术开发区</t>
  </si>
  <si>
    <t>东湖街道</t>
  </si>
  <si>
    <t>灵桥安置小区</t>
  </si>
  <si>
    <t>余村西侧地块保障房项目</t>
  </si>
  <si>
    <t>锦城街道余村</t>
  </si>
  <si>
    <t>余村三产保障房地块项目</t>
  </si>
  <si>
    <t>锦城街道</t>
  </si>
  <si>
    <t>临安经济开发区控规单元B5-05地块</t>
  </si>
  <si>
    <t>北至天柱街，东至胜联路，西至麻岭路，南至胜联路。</t>
  </si>
  <si>
    <t>保通驾校西侧地块保障房项目二期</t>
  </si>
  <si>
    <t>保通驾校西侧</t>
  </si>
  <si>
    <t>昌化镇限价安置房</t>
  </si>
  <si>
    <t>西街村</t>
  </si>
  <si>
    <t>迎丰村安置地</t>
  </si>
  <si>
    <t>迎丰村</t>
  </si>
  <si>
    <t>城改限价房安置项目</t>
  </si>
  <si>
    <t>於潜镇下埠村</t>
  </si>
  <si>
    <t>湍口村安置地</t>
  </si>
  <si>
    <t>湍口村</t>
  </si>
  <si>
    <t>临安区於潜镇限价安置房项目</t>
  </si>
  <si>
    <t>於潜镇环城西路</t>
  </si>
  <si>
    <t>临安区昌化镇限价安置房项目</t>
  </si>
  <si>
    <t>昌化镇中北侧</t>
  </si>
  <si>
    <t>下城区</t>
  </si>
  <si>
    <t>划拨</t>
  </si>
  <si>
    <t>合计</t>
  </si>
  <si>
    <t>/</t>
  </si>
  <si>
    <t>拱墅区</t>
  </si>
  <si>
    <t>江干区</t>
  </si>
  <si>
    <t>西湖区</t>
  </si>
  <si>
    <t>滨江区</t>
  </si>
  <si>
    <t>余杭区</t>
  </si>
  <si>
    <t>萧山区</t>
  </si>
  <si>
    <t>富阳区</t>
  </si>
  <si>
    <t>临安区</t>
  </si>
  <si>
    <t>保障性安居工程用地</t>
  </si>
  <si>
    <t>各类棚户区改造用地</t>
  </si>
  <si>
    <t>中小套商品住房</t>
  </si>
  <si>
    <t>经济适用房</t>
  </si>
  <si>
    <t>工矿仓储用地</t>
  </si>
  <si>
    <t>目标任务（套数）</t>
  </si>
  <si>
    <t xml:space="preserve">      杭州市区2019年度国有建设用地供应计划表</t>
  </si>
  <si>
    <t>富阳区</t>
  </si>
  <si>
    <t>临安区</t>
  </si>
  <si>
    <t>合计</t>
  </si>
  <si>
    <t>杭州市区2019年度住房用地供应计划表</t>
  </si>
  <si>
    <t xml:space="preserve">      杭州市区2019年度保障性安居工程用地供应宗地表</t>
  </si>
  <si>
    <t>东南至北景园生态公园，西临东新东路，北至电竞路</t>
  </si>
  <si>
    <t>石桥路以西、将军河以南、中联路以西、汇铁路以北</t>
  </si>
  <si>
    <t>/</t>
  </si>
  <si>
    <t>祥符街道总管堂村</t>
  </si>
  <si>
    <t>祥符东单元新文区块GS0802-R21-14地块拆迁安置房（新文村安置房）</t>
  </si>
  <si>
    <t>祥符街道新文村</t>
  </si>
  <si>
    <t>艮北新区单元JG1601-R21-01地块（牛田村）拆迁安置房工程</t>
  </si>
  <si>
    <t>九堡街道牛田社区</t>
  </si>
  <si>
    <t>艮北新区单元JG1601-R21-06地块（牛田村）拆迁安置房工程</t>
  </si>
  <si>
    <t>杭州江干科技园JG1505-08地块安置房</t>
  </si>
  <si>
    <t>九堡街道蚕桑社区</t>
  </si>
  <si>
    <t>杭州江干科技园单元JG1505-09地块拆迁安置房</t>
  </si>
  <si>
    <t>凯旋单元FG25-R21-18地块景芳拆迁安置房</t>
  </si>
  <si>
    <t>凯旋街道景芳社区</t>
  </si>
  <si>
    <t>四季青街道五福社区</t>
  </si>
  <si>
    <t>北至杨梅山路、东至留南路、南至留南路、西至留泗路</t>
  </si>
  <si>
    <t>三墩北单元B-R21-03地块农转非居民拆迁安置房工程</t>
  </si>
  <si>
    <t>东至甲来路，西至贝家支河，南至东陈路，北至B-R21-11地块</t>
  </si>
  <si>
    <t>双桥单元XH0202-11地块农居安置房</t>
  </si>
  <si>
    <t>北至创学街，西至云鸿路，
东南临西大环路</t>
  </si>
  <si>
    <t>双桥单元XH0202-19地块农居安置房</t>
  </si>
  <si>
    <t>双桥单元XH0202-20地块农居安置房</t>
  </si>
  <si>
    <t>北至创学街，西至云鸿路，东南临西大环路</t>
  </si>
  <si>
    <t>南至四号支路，东到之浦路，西梧桐支路，北侧三号浦</t>
  </si>
  <si>
    <t>南至梧桐路，东到之浦路，
西中学地块，北侧四号支路</t>
  </si>
  <si>
    <t>南至四号支路，东到梧桐支路，西规划地块，北侧三号浦</t>
  </si>
  <si>
    <t>东至袁六路，南至周三路、西至袁五路、北临周二路</t>
  </si>
  <si>
    <t>东至良浮路，南至周三路，西至袁六路，北临周二路、B-R22-13、B-R22-14</t>
  </si>
  <si>
    <t>东至袁六路，南邻周二、西起袁二路、北到周二路</t>
  </si>
  <si>
    <t>东至良浮路，南至B-R22-08地块、周二路，西至袁五路、北临袁浦路</t>
  </si>
  <si>
    <t>北到河山路，南至规划地块，西邻四号浦路，东接横南路</t>
  </si>
  <si>
    <t>北到河山路，南至良南路，西邻横南路，东接四何路</t>
  </si>
  <si>
    <t>西、北至四号浦路，东至横南路、南到XH2007-02地块</t>
  </si>
  <si>
    <t>北到四号浦路，南至规划地块，西邻横南路，东接四何路</t>
  </si>
  <si>
    <t>滨盛路以南，诚业路以东，育华巷以西，江南大道以北</t>
  </si>
  <si>
    <t>滨江区农转居拆迁安置房长虹苑扩点（三期）</t>
  </si>
  <si>
    <t>冠新路以南，南川路以西，信城南路以东、东冠路以北</t>
  </si>
  <si>
    <t>滨江区农转居拆迁安置房长二区块</t>
  </si>
  <si>
    <t>屏北路以南，章家里路以东，涵虚路以西，规划防护绿地以北</t>
  </si>
  <si>
    <t>滨江区农转居拆迁安置房十一区块西扩</t>
  </si>
  <si>
    <t>长江路以东，白马湖路以北，汤家桥河以南，白马湖小区（鸿雁苑）以西</t>
  </si>
  <si>
    <t>七甲路以北，规划支路以南，闻涛路以东，规划支路以西地块</t>
  </si>
  <si>
    <t>滨江区新生路以南，冠新路以北，三号支路以西，一号支路以东</t>
  </si>
  <si>
    <t>西浦路以东，新河路以西，望水路以北，萧闻路以南</t>
  </si>
  <si>
    <t>信诚路铁路以南段以东，萧闻路以南，冠一河以西</t>
  </si>
  <si>
    <t>向阳、严家埭社区安置房项目</t>
  </si>
  <si>
    <t>双桥社区城中村改造安置房</t>
  </si>
  <si>
    <t>鹿山公寓化安置项目</t>
  </si>
  <si>
    <t>富春街道</t>
  </si>
  <si>
    <t>灵桥镇</t>
  </si>
  <si>
    <t>银湖安置房</t>
  </si>
  <si>
    <t>银湖街道</t>
  </si>
  <si>
    <t>各类棚户区改造住房</t>
  </si>
  <si>
    <t>经济适用住房</t>
  </si>
  <si>
    <t>原杭州经济技术开发区</t>
  </si>
  <si>
    <t>原大江东产业聚集区</t>
  </si>
  <si>
    <t>小计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</si>
</sst>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0%"/>
    <numFmt numFmtId="186" formatCode="0.00_);[Red]\(0.00\)"/>
    <numFmt numFmtId="187" formatCode="0.0000_);[Red]\(0.0000\)"/>
    <numFmt numFmtId="188" formatCode="0.00_ "/>
    <numFmt numFmtId="189" formatCode="0.0000_ "/>
    <numFmt numFmtId="190" formatCode="yyyy&quot;年&quot;m&quot;月&quot;;@"/>
    <numFmt numFmtId="191" formatCode="yyyy\-m\-d"/>
    <numFmt numFmtId="192" formatCode="0_);[Red]\(0\)"/>
    <numFmt numFmtId="193" formatCode="&quot;Yes&quot;;&quot;Yes&quot;;&quot;No&quot;"/>
    <numFmt numFmtId="194" formatCode="&quot;True&quot;;&quot;True&quot;;&quot;False&quot;"/>
    <numFmt numFmtId="195" formatCode="&quot;On&quot;;&quot;On&quot;;&quot;Off&quot;"/>
    <numFmt numFmtId="196" formatCode="[$€-2]\ #,##0.00_);[Red]\([$€-2]\ #,##0.00\)"/>
    <numFmt numFmtId="197" formatCode="0_ "/>
    <numFmt numFmtId="198" formatCode="0;[Red]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00_ "/>
    <numFmt numFmtId="208" formatCode="0.00000_ "/>
    <numFmt numFmtId="209" formatCode="#,##0_ "/>
    <numFmt numFmtId="210" formatCode="_ * #,##0_ ;_ * \-#,##0_ ;_ * &quot;-&quot;??_ ;_ @_ "/>
    <numFmt numFmtId="211" formatCode="0.000_);[Red]\(0.000\)"/>
    <numFmt numFmtId="212" formatCode="&quot;36&quot;000000.00"/>
    <numFmt numFmtId="213" formatCode="#0.000"/>
    <numFmt numFmtId="214" formatCode="#0.00"/>
    <numFmt numFmtId="215" formatCode="#0.0"/>
    <numFmt numFmtId="216" formatCode="#0"/>
    <numFmt numFmtId="217" formatCode="0.00_ ;[Red]\-0.00\ "/>
    <numFmt numFmtId="218" formatCode="0.0000_ ;[Red]\-0.0000\ "/>
    <numFmt numFmtId="219" formatCode="0.0%"/>
    <numFmt numFmtId="220" formatCode="0.0_ "/>
    <numFmt numFmtId="221" formatCode="0.00000_);[Red]\(0.00000\)"/>
  </numFmts>
  <fonts count="63">
    <font>
      <sz val="12"/>
      <name val="宋体"/>
      <family val="0"/>
    </font>
    <font>
      <sz val="9"/>
      <name val="宋体"/>
      <family val="0"/>
    </font>
    <font>
      <sz val="11"/>
      <name val="宋体"/>
      <family val="0"/>
    </font>
    <font>
      <b/>
      <sz val="11"/>
      <name val="宋体"/>
      <family val="0"/>
    </font>
    <font>
      <sz val="10"/>
      <name val="Arial"/>
      <family val="2"/>
    </font>
    <font>
      <sz val="12"/>
      <name val="Times New Roman"/>
      <family val="1"/>
    </font>
    <font>
      <b/>
      <sz val="24"/>
      <name val="宋体"/>
      <family val="0"/>
    </font>
    <font>
      <b/>
      <u val="single"/>
      <sz val="24"/>
      <name val="宋体"/>
      <family val="0"/>
    </font>
    <font>
      <b/>
      <sz val="11"/>
      <name val="黑体"/>
      <family val="3"/>
    </font>
    <font>
      <b/>
      <sz val="10"/>
      <color indexed="8"/>
      <name val="宋体"/>
      <family val="0"/>
    </font>
    <font>
      <b/>
      <sz val="10.5"/>
      <color indexed="8"/>
      <name val="宋体"/>
      <family val="0"/>
    </font>
    <font>
      <sz val="9"/>
      <color indexed="8"/>
      <name val="SimSun"/>
      <family val="0"/>
    </font>
    <font>
      <b/>
      <sz val="10"/>
      <color indexed="8"/>
      <name val="SimSun"/>
      <family val="0"/>
    </font>
    <font>
      <b/>
      <sz val="10"/>
      <name val="宋体"/>
      <family val="0"/>
    </font>
    <font>
      <b/>
      <sz val="12"/>
      <name val="宋体"/>
      <family val="0"/>
    </font>
    <font>
      <sz val="10.5"/>
      <color indexed="8"/>
      <name val="宋体"/>
      <family val="0"/>
    </font>
    <font>
      <b/>
      <sz val="22"/>
      <name val="宋体"/>
      <family val="0"/>
    </font>
    <font>
      <b/>
      <sz val="10.5"/>
      <name val="宋体"/>
      <family val="0"/>
    </font>
    <font>
      <b/>
      <sz val="10.5"/>
      <name val="Arial"/>
      <family val="2"/>
    </font>
    <font>
      <sz val="10.5"/>
      <name val="宋体"/>
      <family val="0"/>
    </font>
    <font>
      <sz val="10.5"/>
      <name val="Arial"/>
      <family val="2"/>
    </font>
    <font>
      <b/>
      <sz val="10"/>
      <name val="MS Sans Serif"/>
      <family val="2"/>
    </font>
    <font>
      <sz val="10"/>
      <color indexed="8"/>
      <name val="Arial"/>
      <family val="2"/>
    </font>
    <font>
      <i/>
      <sz val="10"/>
      <name val="MS Sans Serif"/>
      <family val="2"/>
    </font>
    <font>
      <u val="single"/>
      <sz val="11"/>
      <color indexed="12"/>
      <name val="宋体"/>
      <family val="0"/>
    </font>
    <font>
      <u val="single"/>
      <sz val="11"/>
      <color indexed="36"/>
      <name val="宋体"/>
      <family val="0"/>
    </font>
    <font>
      <sz val="12"/>
      <name val="仿宋_GB2312"/>
      <family val="3"/>
    </font>
    <font>
      <sz val="11"/>
      <color indexed="8"/>
      <name val="宋体"/>
      <family val="0"/>
    </font>
    <font>
      <sz val="11"/>
      <color indexed="9"/>
      <name val="宋体"/>
      <family val="0"/>
    </font>
    <font>
      <sz val="10"/>
      <name val="宋体"/>
      <family val="0"/>
    </font>
    <font>
      <sz val="9"/>
      <name val="Tahoma"/>
      <family val="2"/>
    </font>
    <font>
      <b/>
      <sz val="10"/>
      <color indexed="10"/>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16" borderId="0" applyNumberFormat="0" applyBorder="0" applyAlignment="0" applyProtection="0"/>
    <xf numFmtId="0" fontId="0" fillId="0" borderId="0">
      <alignment vertical="center"/>
      <protection/>
    </xf>
    <xf numFmtId="0" fontId="4" fillId="0" borderId="0">
      <alignment/>
      <protection/>
    </xf>
    <xf numFmtId="0" fontId="4" fillId="0" borderId="0">
      <alignment/>
      <protection/>
    </xf>
    <xf numFmtId="0" fontId="24" fillId="0" borderId="0" applyNumberFormat="0" applyFill="0" applyBorder="0" applyAlignment="0" applyProtection="0"/>
    <xf numFmtId="0" fontId="53" fillId="17"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18" borderId="5" applyNumberFormat="0" applyAlignment="0" applyProtection="0"/>
    <xf numFmtId="0" fontId="56" fillId="19"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3" borderId="0" applyNumberFormat="0" applyBorder="0" applyAlignment="0" applyProtection="0"/>
    <xf numFmtId="0" fontId="60" fillId="24" borderId="0" applyNumberFormat="0" applyBorder="0" applyAlignment="0" applyProtection="0"/>
    <xf numFmtId="0" fontId="61" fillId="18" borderId="8" applyNumberFormat="0" applyAlignment="0" applyProtection="0"/>
    <xf numFmtId="0" fontId="62" fillId="25" borderId="5" applyNumberFormat="0" applyAlignment="0" applyProtection="0"/>
    <xf numFmtId="0" fontId="5" fillId="0" borderId="0">
      <alignment/>
      <protection/>
    </xf>
    <xf numFmtId="0" fontId="25"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3" borderId="0" applyNumberFormat="0" applyBorder="0" applyAlignment="0" applyProtection="0"/>
    <xf numFmtId="0" fontId="0" fillId="26" borderId="9" applyNumberFormat="0" applyFont="0" applyAlignment="0" applyProtection="0"/>
  </cellStyleXfs>
  <cellXfs count="99">
    <xf numFmtId="0" fontId="0" fillId="0" borderId="0" xfId="0" applyAlignment="1">
      <alignment/>
    </xf>
    <xf numFmtId="0" fontId="4" fillId="0" borderId="0" xfId="60">
      <alignment/>
      <protection/>
    </xf>
    <xf numFmtId="0" fontId="4" fillId="0" borderId="0" xfId="60" applyAlignment="1">
      <alignment horizontal="center"/>
      <protection/>
    </xf>
    <xf numFmtId="0" fontId="0" fillId="0" borderId="0" xfId="59" applyFont="1" applyBorder="1" applyAlignment="1">
      <alignment vertical="center"/>
      <protection/>
    </xf>
    <xf numFmtId="0" fontId="0" fillId="0" borderId="0" xfId="59" applyFont="1" applyAlignment="1">
      <alignment wrapText="1"/>
      <protection/>
    </xf>
    <xf numFmtId="0" fontId="3" fillId="0" borderId="0" xfId="59" applyFont="1" applyAlignment="1">
      <alignment wrapText="1"/>
      <protection/>
    </xf>
    <xf numFmtId="0" fontId="0" fillId="0" borderId="0" xfId="59" applyFont="1">
      <alignment/>
      <protection/>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7" fillId="0" borderId="0" xfId="59" applyFont="1" applyBorder="1" applyAlignment="1">
      <alignment horizontal="center" vertical="center"/>
      <protection/>
    </xf>
    <xf numFmtId="0" fontId="6" fillId="0" borderId="0" xfId="59" applyFont="1" applyBorder="1" applyAlignment="1">
      <alignment horizontal="center" vertical="center"/>
      <protection/>
    </xf>
    <xf numFmtId="0" fontId="10"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59" applyFont="1" applyAlignment="1">
      <alignment horizontal="center" vertical="center"/>
      <protection/>
    </xf>
    <xf numFmtId="0" fontId="2" fillId="0" borderId="0" xfId="59" applyFont="1" applyAlignment="1">
      <alignment vertical="center"/>
      <protection/>
    </xf>
    <xf numFmtId="0" fontId="17" fillId="0" borderId="10" xfId="60" applyFont="1" applyBorder="1" applyAlignment="1">
      <alignment horizontal="center" vertical="center"/>
      <protection/>
    </xf>
    <xf numFmtId="0" fontId="18" fillId="0" borderId="0" xfId="60" applyFont="1">
      <alignment/>
      <protection/>
    </xf>
    <xf numFmtId="0" fontId="20" fillId="0" borderId="0" xfId="60" applyFont="1">
      <alignment/>
      <protection/>
    </xf>
    <xf numFmtId="0" fontId="17" fillId="0" borderId="10" xfId="60" applyFont="1" applyFill="1" applyBorder="1" applyAlignment="1">
      <alignment horizontal="center" vertical="center"/>
      <protection/>
    </xf>
    <xf numFmtId="0" fontId="18" fillId="0" borderId="0" xfId="60" applyFont="1" applyBorder="1">
      <alignment/>
      <protection/>
    </xf>
    <xf numFmtId="0" fontId="17" fillId="0" borderId="0" xfId="59" applyFont="1" applyAlignment="1">
      <alignment wrapText="1"/>
      <protection/>
    </xf>
    <xf numFmtId="0" fontId="19" fillId="0" borderId="0" xfId="59" applyFont="1" applyAlignment="1">
      <alignment wrapText="1"/>
      <protection/>
    </xf>
    <xf numFmtId="0" fontId="19" fillId="0" borderId="0" xfId="59" applyFont="1">
      <alignment/>
      <protection/>
    </xf>
    <xf numFmtId="0" fontId="12" fillId="0" borderId="0" xfId="0" applyFont="1" applyBorder="1" applyAlignment="1">
      <alignment horizontal="center" vertical="center" wrapText="1"/>
    </xf>
    <xf numFmtId="0" fontId="26" fillId="0" borderId="0" xfId="0" applyFont="1" applyAlignment="1">
      <alignment horizontal="left" vertical="center"/>
    </xf>
    <xf numFmtId="0" fontId="0" fillId="0" borderId="0" xfId="59" applyFont="1" applyFill="1">
      <alignment/>
      <protection/>
    </xf>
    <xf numFmtId="0" fontId="6" fillId="0" borderId="0" xfId="59" applyFont="1" applyFill="1" applyBorder="1" applyAlignment="1">
      <alignment horizontal="center" vertical="center"/>
      <protection/>
    </xf>
    <xf numFmtId="0" fontId="6" fillId="0" borderId="12" xfId="59" applyFont="1" applyFill="1" applyBorder="1" applyAlignment="1">
      <alignment horizontal="center" vertical="center"/>
      <protection/>
    </xf>
    <xf numFmtId="0" fontId="1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59" applyFont="1" applyFill="1" applyBorder="1" applyAlignment="1">
      <alignment horizontal="center" vertical="center" wrapText="1"/>
      <protection/>
    </xf>
    <xf numFmtId="187" fontId="29" fillId="0" borderId="10" xfId="59" applyNumberFormat="1" applyFont="1" applyFill="1" applyBorder="1" applyAlignment="1">
      <alignment horizontal="center" vertical="center" wrapText="1"/>
      <protection/>
    </xf>
    <xf numFmtId="0" fontId="29" fillId="0" borderId="10" xfId="59" applyFont="1" applyFill="1" applyBorder="1" applyAlignment="1">
      <alignment wrapText="1"/>
      <protection/>
    </xf>
    <xf numFmtId="0" fontId="29" fillId="0" borderId="10" xfId="59" applyFont="1" applyFill="1" applyBorder="1">
      <alignment/>
      <protection/>
    </xf>
    <xf numFmtId="0" fontId="29" fillId="0" borderId="10" xfId="59" applyFont="1" applyFill="1" applyBorder="1" applyAlignment="1">
      <alignment horizontal="center" vertical="center"/>
      <protection/>
    </xf>
    <xf numFmtId="0" fontId="31" fillId="0" borderId="10" xfId="59" applyFont="1" applyFill="1" applyBorder="1">
      <alignment/>
      <protection/>
    </xf>
    <xf numFmtId="189" fontId="4" fillId="0" borderId="0" xfId="60" applyNumberFormat="1">
      <alignment/>
      <protection/>
    </xf>
    <xf numFmtId="0" fontId="9" fillId="0" borderId="10" xfId="0" applyFont="1" applyFill="1" applyBorder="1" applyAlignment="1">
      <alignment horizontal="center" vertical="center" wrapText="1"/>
    </xf>
    <xf numFmtId="214" fontId="11" fillId="0" borderId="13" xfId="0" applyNumberFormat="1" applyFont="1" applyBorder="1" applyAlignment="1">
      <alignment horizontal="center" vertical="center" wrapText="1"/>
    </xf>
    <xf numFmtId="214" fontId="11" fillId="0" borderId="13" xfId="0" applyNumberFormat="1" applyFont="1" applyFill="1" applyBorder="1" applyAlignment="1">
      <alignment horizontal="center" vertical="center" wrapText="1"/>
    </xf>
    <xf numFmtId="214" fontId="9" fillId="0" borderId="10" xfId="0" applyNumberFormat="1" applyFont="1" applyBorder="1" applyAlignment="1">
      <alignment horizontal="center" vertical="center" wrapText="1"/>
    </xf>
    <xf numFmtId="214" fontId="13"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0" fontId="0" fillId="0" borderId="0" xfId="59" applyFont="1">
      <alignment/>
      <protection/>
    </xf>
    <xf numFmtId="0" fontId="15" fillId="0" borderId="10" xfId="0" applyFont="1" applyBorder="1" applyAlignment="1">
      <alignment horizontal="center" vertical="center" wrapText="1"/>
    </xf>
    <xf numFmtId="0" fontId="4" fillId="0" borderId="10" xfId="60" applyBorder="1">
      <alignment/>
      <protection/>
    </xf>
    <xf numFmtId="214" fontId="11" fillId="0" borderId="10" xfId="0" applyNumberFormat="1" applyFont="1" applyBorder="1" applyAlignment="1">
      <alignment horizontal="center" vertical="center" wrapText="1"/>
    </xf>
    <xf numFmtId="214" fontId="11" fillId="0" borderId="10" xfId="0" applyNumberFormat="1" applyFont="1" applyFill="1" applyBorder="1" applyAlignment="1">
      <alignment horizontal="center" vertical="center" wrapText="1"/>
    </xf>
    <xf numFmtId="214" fontId="10" fillId="0" borderId="10" xfId="0" applyNumberFormat="1" applyFont="1" applyBorder="1" applyAlignment="1">
      <alignment horizontal="center" vertical="center" wrapText="1"/>
    </xf>
    <xf numFmtId="187" fontId="1" fillId="0" borderId="10" xfId="59"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27" borderId="10" xfId="0" applyFont="1" applyFill="1" applyBorder="1" applyAlignment="1">
      <alignment horizontal="center" vertical="center" wrapText="1"/>
    </xf>
    <xf numFmtId="0" fontId="1" fillId="0" borderId="10" xfId="59" applyFont="1" applyFill="1" applyBorder="1" applyAlignment="1">
      <alignment horizontal="center" vertical="center" wrapText="1"/>
      <protection/>
    </xf>
    <xf numFmtId="0" fontId="1" fillId="0" borderId="10" xfId="59" applyFont="1" applyBorder="1" applyAlignment="1">
      <alignment horizontal="center" vertical="center"/>
      <protection/>
    </xf>
    <xf numFmtId="0" fontId="1" fillId="0" borderId="10" xfId="0" applyFont="1" applyBorder="1" applyAlignment="1">
      <alignment horizontal="center" vertical="center" wrapText="1"/>
    </xf>
    <xf numFmtId="0" fontId="1" fillId="0" borderId="10" xfId="59"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10" xfId="59" applyFont="1" applyBorder="1" applyAlignment="1">
      <alignment horizontal="center" vertical="center" wrapText="1"/>
      <protection/>
    </xf>
    <xf numFmtId="189" fontId="13" fillId="0" borderId="10" xfId="59" applyNumberFormat="1" applyFont="1" applyBorder="1" applyAlignment="1">
      <alignment horizontal="center" vertical="center" wrapText="1"/>
      <protection/>
    </xf>
    <xf numFmtId="0" fontId="13" fillId="0" borderId="10" xfId="59" applyFont="1" applyFill="1" applyBorder="1" applyAlignment="1">
      <alignment horizontal="center" vertical="center" wrapText="1"/>
      <protection/>
    </xf>
    <xf numFmtId="0" fontId="13" fillId="0" borderId="10" xfId="59" applyFont="1" applyFill="1" applyBorder="1" applyAlignment="1">
      <alignment horizontal="center" vertical="center"/>
      <protection/>
    </xf>
    <xf numFmtId="0" fontId="13" fillId="0" borderId="10" xfId="59" applyFont="1" applyFill="1" applyBorder="1">
      <alignment/>
      <protection/>
    </xf>
    <xf numFmtId="0" fontId="13" fillId="0" borderId="0" xfId="59" applyFont="1">
      <alignment/>
      <protection/>
    </xf>
    <xf numFmtId="0" fontId="6" fillId="0" borderId="0" xfId="59" applyFont="1" applyFill="1" applyBorder="1" applyAlignment="1">
      <alignment horizontal="right" vertical="center"/>
      <protection/>
    </xf>
    <xf numFmtId="0" fontId="2" fillId="0" borderId="12" xfId="60" applyFont="1" applyFill="1" applyBorder="1" applyAlignment="1">
      <alignment horizontal="right" vertical="center"/>
      <protection/>
    </xf>
    <xf numFmtId="187" fontId="32" fillId="0" borderId="10" xfId="59" applyNumberFormat="1" applyFont="1" applyFill="1" applyBorder="1" applyAlignment="1">
      <alignment horizontal="center" vertical="center" wrapText="1"/>
      <protection/>
    </xf>
    <xf numFmtId="189" fontId="32" fillId="0" borderId="10" xfId="59" applyNumberFormat="1" applyFont="1" applyBorder="1" applyAlignment="1">
      <alignment horizontal="center" vertical="center" wrapText="1"/>
      <protection/>
    </xf>
    <xf numFmtId="0" fontId="13" fillId="0" borderId="10" xfId="82" applyFont="1" applyFill="1" applyBorder="1" applyAlignment="1">
      <alignment vertical="center" wrapText="1"/>
      <protection/>
    </xf>
    <xf numFmtId="0" fontId="1" fillId="0" borderId="10" xfId="82" applyFont="1" applyFill="1" applyBorder="1" applyAlignment="1">
      <alignment horizontal="center" vertical="center" wrapText="1"/>
      <protection/>
    </xf>
    <xf numFmtId="0" fontId="12"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6" fillId="0" borderId="0" xfId="0" applyFont="1" applyAlignment="1">
      <alignment horizontal="center" vertical="center"/>
    </xf>
    <xf numFmtId="0" fontId="2"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11" xfId="0" applyFont="1" applyBorder="1" applyAlignment="1">
      <alignment horizontal="left" vertical="center"/>
    </xf>
    <xf numFmtId="0" fontId="9" fillId="0" borderId="14" xfId="0" applyFont="1" applyBorder="1" applyAlignment="1">
      <alignment horizontal="center" vertical="center" wrapText="1"/>
    </xf>
    <xf numFmtId="0" fontId="13" fillId="0" borderId="10" xfId="0" applyFont="1" applyBorder="1" applyAlignment="1">
      <alignment horizontal="center" vertical="center"/>
    </xf>
    <xf numFmtId="0" fontId="12" fillId="0" borderId="14" xfId="0" applyFont="1" applyBorder="1" applyAlignment="1">
      <alignment horizontal="center" vertical="center" wrapText="1"/>
    </xf>
    <xf numFmtId="0" fontId="16" fillId="0" borderId="0" xfId="60" applyFont="1" applyAlignment="1">
      <alignment horizontal="center"/>
      <protection/>
    </xf>
    <xf numFmtId="0" fontId="2" fillId="0" borderId="0" xfId="60" applyFont="1" applyBorder="1" applyAlignment="1">
      <alignment horizontal="center" vertical="center" wrapText="1"/>
      <protection/>
    </xf>
    <xf numFmtId="0" fontId="13" fillId="0" borderId="10" xfId="0" applyFont="1" applyBorder="1" applyAlignment="1">
      <alignment horizontal="center" vertical="center" wrapText="1"/>
    </xf>
    <xf numFmtId="0" fontId="16" fillId="0" borderId="0" xfId="59" applyFont="1" applyBorder="1" applyAlignment="1">
      <alignment horizontal="center" vertical="center"/>
      <protection/>
    </xf>
    <xf numFmtId="0" fontId="2" fillId="0" borderId="0" xfId="59" applyFont="1" applyBorder="1" applyAlignment="1">
      <alignment horizontal="left" vertical="center"/>
      <protection/>
    </xf>
    <xf numFmtId="0" fontId="29" fillId="0" borderId="10" xfId="0" applyFont="1" applyFill="1" applyBorder="1" applyAlignment="1">
      <alignment horizontal="center" vertical="center"/>
    </xf>
    <xf numFmtId="187" fontId="29" fillId="0" borderId="10" xfId="59" applyNumberFormat="1" applyFont="1" applyBorder="1" applyAlignment="1">
      <alignment horizontal="center" vertical="center" wrapText="1"/>
      <protection/>
    </xf>
    <xf numFmtId="0" fontId="29" fillId="0" borderId="10" xfId="59" applyFont="1" applyBorder="1" applyAlignment="1">
      <alignment horizontal="center" vertical="center" wrapText="1"/>
      <protection/>
    </xf>
    <xf numFmtId="0" fontId="13" fillId="0" borderId="10" xfId="82"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8" fillId="0" borderId="10" xfId="82" applyFont="1" applyFill="1" applyBorder="1" applyAlignment="1">
      <alignment horizontal="center" vertical="center" wrapText="1"/>
      <protection/>
    </xf>
    <xf numFmtId="0" fontId="29" fillId="0" borderId="10" xfId="0" applyFont="1" applyBorder="1" applyAlignment="1">
      <alignment horizontal="center" vertical="center"/>
    </xf>
  </cellXfs>
  <cellStyles count="9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_保障性安居工程用地供应宗地表" xfId="59"/>
    <cellStyle name="常规_住房供应计划表"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22"/>
  <sheetViews>
    <sheetView zoomScalePageLayoutView="0" workbookViewId="0" topLeftCell="A4">
      <selection activeCell="M18" sqref="M18"/>
    </sheetView>
  </sheetViews>
  <sheetFormatPr defaultColWidth="8.50390625" defaultRowHeight="14.25"/>
  <cols>
    <col min="1" max="1" width="10.125" style="10" customWidth="1"/>
    <col min="2" max="2" width="8.375" style="10" customWidth="1"/>
    <col min="3" max="4" width="6.875" style="10" customWidth="1"/>
    <col min="5" max="6" width="5.25390625" style="10" customWidth="1"/>
    <col min="7" max="7" width="6.875" style="10" customWidth="1"/>
    <col min="8" max="8" width="4.75390625" style="10" customWidth="1"/>
    <col min="9" max="10" width="6.875" style="10" customWidth="1"/>
    <col min="11" max="11" width="5.75390625" style="10" customWidth="1"/>
    <col min="12" max="13" width="4.75390625" style="10" customWidth="1"/>
    <col min="14" max="18" width="6.875" style="10" customWidth="1"/>
    <col min="19" max="19" width="4.75390625" style="10" customWidth="1"/>
    <col min="20" max="16384" width="8.50390625" style="10" customWidth="1"/>
  </cols>
  <sheetData>
    <row r="1" ht="20.25" customHeight="1">
      <c r="A1" s="28" t="s">
        <v>38</v>
      </c>
    </row>
    <row r="2" spans="1:19" ht="27" customHeight="1">
      <c r="A2" s="78" t="s">
        <v>174</v>
      </c>
      <c r="B2" s="78"/>
      <c r="C2" s="78"/>
      <c r="D2" s="78"/>
      <c r="E2" s="78"/>
      <c r="F2" s="78"/>
      <c r="G2" s="78"/>
      <c r="H2" s="78"/>
      <c r="I2" s="78"/>
      <c r="J2" s="78"/>
      <c r="K2" s="78"/>
      <c r="L2" s="78"/>
      <c r="M2" s="78"/>
      <c r="N2" s="78"/>
      <c r="O2" s="78"/>
      <c r="P2" s="78"/>
      <c r="Q2" s="78"/>
      <c r="R2" s="78"/>
      <c r="S2" s="78"/>
    </row>
    <row r="3" spans="18:19" ht="15" customHeight="1">
      <c r="R3" s="79" t="s">
        <v>0</v>
      </c>
      <c r="S3" s="79"/>
    </row>
    <row r="4" spans="1:19" ht="19.5" customHeight="1">
      <c r="A4" s="80" t="s">
        <v>20</v>
      </c>
      <c r="B4" s="75" t="s">
        <v>9</v>
      </c>
      <c r="C4" s="76" t="s">
        <v>10</v>
      </c>
      <c r="D4" s="76" t="s">
        <v>172</v>
      </c>
      <c r="E4" s="85" t="s">
        <v>34</v>
      </c>
      <c r="F4" s="85"/>
      <c r="G4" s="85"/>
      <c r="H4" s="85"/>
      <c r="I4" s="85"/>
      <c r="J4" s="85"/>
      <c r="K4" s="85"/>
      <c r="L4" s="85"/>
      <c r="M4" s="85"/>
      <c r="N4" s="85"/>
      <c r="O4" s="85"/>
      <c r="P4" s="77" t="s">
        <v>12</v>
      </c>
      <c r="Q4" s="76" t="s">
        <v>13</v>
      </c>
      <c r="R4" s="76" t="s">
        <v>14</v>
      </c>
      <c r="S4" s="76" t="s">
        <v>15</v>
      </c>
    </row>
    <row r="5" spans="1:19" s="11" customFormat="1" ht="19.5" customHeight="1">
      <c r="A5" s="81"/>
      <c r="B5" s="75"/>
      <c r="C5" s="76"/>
      <c r="D5" s="76"/>
      <c r="E5" s="75" t="s">
        <v>168</v>
      </c>
      <c r="F5" s="75"/>
      <c r="G5" s="75"/>
      <c r="H5" s="75"/>
      <c r="I5" s="75"/>
      <c r="J5" s="75"/>
      <c r="K5" s="75"/>
      <c r="L5" s="75"/>
      <c r="M5" s="75"/>
      <c r="N5" s="86" t="s">
        <v>11</v>
      </c>
      <c r="O5" s="76"/>
      <c r="P5" s="77"/>
      <c r="Q5" s="76"/>
      <c r="R5" s="76"/>
      <c r="S5" s="76"/>
    </row>
    <row r="6" spans="1:19" s="11" customFormat="1" ht="19.5" customHeight="1">
      <c r="A6" s="81"/>
      <c r="B6" s="75"/>
      <c r="C6" s="76"/>
      <c r="D6" s="76"/>
      <c r="E6" s="77" t="s">
        <v>16</v>
      </c>
      <c r="F6" s="77"/>
      <c r="G6" s="84" t="s">
        <v>169</v>
      </c>
      <c r="H6" s="77"/>
      <c r="I6" s="77"/>
      <c r="J6" s="77"/>
      <c r="K6" s="77" t="s">
        <v>18</v>
      </c>
      <c r="L6" s="77"/>
      <c r="M6" s="77" t="s">
        <v>19</v>
      </c>
      <c r="N6" s="74"/>
      <c r="O6" s="76" t="s">
        <v>6</v>
      </c>
      <c r="P6" s="77"/>
      <c r="Q6" s="76"/>
      <c r="R6" s="76"/>
      <c r="S6" s="76"/>
    </row>
    <row r="7" spans="1:19" s="11" customFormat="1" ht="36" customHeight="1">
      <c r="A7" s="82"/>
      <c r="B7" s="75"/>
      <c r="C7" s="76"/>
      <c r="D7" s="76"/>
      <c r="E7" s="8" t="s">
        <v>4</v>
      </c>
      <c r="F7" s="8" t="s">
        <v>5</v>
      </c>
      <c r="G7" s="27"/>
      <c r="H7" s="9" t="s">
        <v>4</v>
      </c>
      <c r="I7" s="41" t="s">
        <v>171</v>
      </c>
      <c r="J7" s="41" t="s">
        <v>170</v>
      </c>
      <c r="K7" s="8" t="s">
        <v>7</v>
      </c>
      <c r="L7" s="8" t="s">
        <v>8</v>
      </c>
      <c r="M7" s="77"/>
      <c r="N7" s="74"/>
      <c r="O7" s="76"/>
      <c r="P7" s="77"/>
      <c r="Q7" s="76"/>
      <c r="R7" s="76"/>
      <c r="S7" s="76"/>
    </row>
    <row r="8" spans="1:19" s="12" customFormat="1" ht="21.75" customHeight="1" hidden="1">
      <c r="A8" s="15"/>
      <c r="B8" s="15">
        <v>1</v>
      </c>
      <c r="C8" s="15">
        <v>2</v>
      </c>
      <c r="D8" s="15">
        <v>3</v>
      </c>
      <c r="E8" s="15">
        <v>4</v>
      </c>
      <c r="F8" s="15">
        <v>5</v>
      </c>
      <c r="G8" s="15">
        <v>6</v>
      </c>
      <c r="H8" s="15">
        <v>7</v>
      </c>
      <c r="I8" s="32">
        <v>8</v>
      </c>
      <c r="J8" s="32">
        <v>9</v>
      </c>
      <c r="K8" s="15">
        <v>10</v>
      </c>
      <c r="L8" s="15">
        <v>11</v>
      </c>
      <c r="M8" s="15">
        <v>12</v>
      </c>
      <c r="N8" s="15">
        <v>13</v>
      </c>
      <c r="O8" s="15">
        <v>14</v>
      </c>
      <c r="P8" s="15">
        <v>15</v>
      </c>
      <c r="Q8" s="15">
        <v>16</v>
      </c>
      <c r="R8" s="15">
        <v>17</v>
      </c>
      <c r="S8" s="15">
        <v>18</v>
      </c>
    </row>
    <row r="9" spans="1:19" ht="27" customHeight="1">
      <c r="A9" s="48" t="s">
        <v>43</v>
      </c>
      <c r="B9" s="42">
        <f>C9+D9+E9+F9+G9+K9+L9+M9+N9+P9+Q9+R9+S9</f>
        <v>28.2929</v>
      </c>
      <c r="C9" s="42">
        <v>8.428</v>
      </c>
      <c r="D9" s="42">
        <v>0</v>
      </c>
      <c r="E9" s="42">
        <v>0</v>
      </c>
      <c r="F9" s="42">
        <v>0</v>
      </c>
      <c r="G9" s="42">
        <f>SUM(H9:J9)</f>
        <v>6.18</v>
      </c>
      <c r="H9" s="42">
        <v>0</v>
      </c>
      <c r="I9" s="42">
        <v>0</v>
      </c>
      <c r="J9" s="42">
        <v>6.18</v>
      </c>
      <c r="K9" s="42">
        <v>0</v>
      </c>
      <c r="L9" s="42">
        <v>0</v>
      </c>
      <c r="M9" s="42">
        <v>0</v>
      </c>
      <c r="N9" s="42">
        <v>4.253299999999999</v>
      </c>
      <c r="O9" s="42">
        <v>1.1233</v>
      </c>
      <c r="P9" s="42">
        <v>1.395</v>
      </c>
      <c r="Q9" s="42">
        <v>8.0366</v>
      </c>
      <c r="R9" s="42">
        <v>0</v>
      </c>
      <c r="S9" s="42">
        <v>0</v>
      </c>
    </row>
    <row r="10" spans="1:19" ht="27" customHeight="1">
      <c r="A10" s="48" t="s">
        <v>44</v>
      </c>
      <c r="B10" s="42">
        <f>C10+D10+E10+F10+G10+K10+L10+M10+N10+P10+Q10+R10+S10</f>
        <v>109.9627</v>
      </c>
      <c r="C10" s="42">
        <v>20.037799999999997</v>
      </c>
      <c r="D10" s="42">
        <v>0</v>
      </c>
      <c r="E10" s="42">
        <v>0</v>
      </c>
      <c r="F10" s="42">
        <v>0</v>
      </c>
      <c r="G10" s="42">
        <f aca="true" t="shared" si="0" ref="G10:G20">SUM(H10:J10)</f>
        <v>4.4692</v>
      </c>
      <c r="H10" s="42">
        <v>0</v>
      </c>
      <c r="I10" s="42">
        <v>0</v>
      </c>
      <c r="J10" s="42">
        <v>4.4692</v>
      </c>
      <c r="K10" s="42">
        <v>0</v>
      </c>
      <c r="L10" s="42">
        <v>0</v>
      </c>
      <c r="M10" s="42">
        <v>0</v>
      </c>
      <c r="N10" s="42">
        <v>16.6233</v>
      </c>
      <c r="O10" s="42">
        <v>10.2956</v>
      </c>
      <c r="P10" s="42">
        <v>25.9137</v>
      </c>
      <c r="Q10" s="42">
        <v>37.4164</v>
      </c>
      <c r="R10" s="42">
        <v>5.5023</v>
      </c>
      <c r="S10" s="42">
        <v>0</v>
      </c>
    </row>
    <row r="11" spans="1:19" ht="27" customHeight="1">
      <c r="A11" s="48" t="s">
        <v>45</v>
      </c>
      <c r="B11" s="42">
        <f aca="true" t="shared" si="1" ref="B11:B21">C11+D11+E11+F11+G11+K11+L11+M11+N11+P11+Q11+R11+S11</f>
        <v>315.8127</v>
      </c>
      <c r="C11" s="42">
        <v>12.606000000000002</v>
      </c>
      <c r="D11" s="42">
        <v>3.46</v>
      </c>
      <c r="E11" s="42">
        <v>0</v>
      </c>
      <c r="F11" s="42">
        <v>0</v>
      </c>
      <c r="G11" s="42">
        <f t="shared" si="0"/>
        <v>28.826600000000003</v>
      </c>
      <c r="H11" s="42">
        <v>0</v>
      </c>
      <c r="I11" s="42">
        <v>0</v>
      </c>
      <c r="J11" s="42">
        <v>28.826600000000003</v>
      </c>
      <c r="K11" s="42">
        <v>3.43</v>
      </c>
      <c r="L11" s="42">
        <v>0</v>
      </c>
      <c r="M11" s="42">
        <v>0</v>
      </c>
      <c r="N11" s="42">
        <v>56.4994</v>
      </c>
      <c r="O11" s="42">
        <v>29.8721</v>
      </c>
      <c r="P11" s="42">
        <v>112.95259999999999</v>
      </c>
      <c r="Q11" s="42">
        <v>79.06360000000001</v>
      </c>
      <c r="R11" s="42">
        <v>18.9745</v>
      </c>
      <c r="S11" s="42">
        <v>0</v>
      </c>
    </row>
    <row r="12" spans="1:19" ht="27" customHeight="1">
      <c r="A12" s="48" t="s">
        <v>46</v>
      </c>
      <c r="B12" s="42">
        <f t="shared" si="1"/>
        <v>230.66279999999998</v>
      </c>
      <c r="C12" s="42">
        <v>15.712</v>
      </c>
      <c r="D12" s="42">
        <v>15.172699999999999</v>
      </c>
      <c r="E12" s="42">
        <v>0</v>
      </c>
      <c r="F12" s="42">
        <v>0</v>
      </c>
      <c r="G12" s="42">
        <f t="shared" si="0"/>
        <v>30.543200000000002</v>
      </c>
      <c r="H12" s="42">
        <v>0</v>
      </c>
      <c r="I12" s="42">
        <v>0</v>
      </c>
      <c r="J12" s="42">
        <v>30.543200000000002</v>
      </c>
      <c r="K12" s="42">
        <v>0</v>
      </c>
      <c r="L12" s="42">
        <v>0</v>
      </c>
      <c r="M12" s="42">
        <v>0</v>
      </c>
      <c r="N12" s="42">
        <v>29.573599999999995</v>
      </c>
      <c r="O12" s="42">
        <v>11.5386</v>
      </c>
      <c r="P12" s="42">
        <v>82.55659999999999</v>
      </c>
      <c r="Q12" s="42">
        <v>56.116700000000016</v>
      </c>
      <c r="R12" s="42">
        <v>0.988</v>
      </c>
      <c r="S12" s="42">
        <v>0</v>
      </c>
    </row>
    <row r="13" spans="1:19" ht="27" customHeight="1">
      <c r="A13" s="48" t="s">
        <v>47</v>
      </c>
      <c r="B13" s="42">
        <f t="shared" si="1"/>
        <v>311.3936</v>
      </c>
      <c r="C13" s="42">
        <v>11.91</v>
      </c>
      <c r="D13" s="42">
        <v>0</v>
      </c>
      <c r="E13" s="42">
        <v>0</v>
      </c>
      <c r="F13" s="42">
        <v>0</v>
      </c>
      <c r="G13" s="42">
        <f t="shared" si="0"/>
        <v>96.67490000000001</v>
      </c>
      <c r="H13" s="42">
        <v>0</v>
      </c>
      <c r="I13" s="42">
        <v>0</v>
      </c>
      <c r="J13" s="42">
        <v>96.67490000000001</v>
      </c>
      <c r="K13" s="42">
        <v>0</v>
      </c>
      <c r="L13" s="42">
        <v>0</v>
      </c>
      <c r="M13" s="42">
        <v>0</v>
      </c>
      <c r="N13" s="42">
        <v>12.8793</v>
      </c>
      <c r="O13" s="42">
        <v>0</v>
      </c>
      <c r="P13" s="42">
        <v>6.1358999999999995</v>
      </c>
      <c r="Q13" s="42">
        <v>45.93409999999999</v>
      </c>
      <c r="R13" s="42">
        <v>137.8594</v>
      </c>
      <c r="S13" s="42">
        <v>0</v>
      </c>
    </row>
    <row r="14" spans="1:19" ht="27" customHeight="1">
      <c r="A14" s="48" t="s">
        <v>48</v>
      </c>
      <c r="B14" s="42">
        <f t="shared" si="1"/>
        <v>106.8963</v>
      </c>
      <c r="C14" s="42">
        <v>0</v>
      </c>
      <c r="D14" s="42">
        <v>21.069799999999997</v>
      </c>
      <c r="E14" s="42">
        <v>0</v>
      </c>
      <c r="F14" s="42">
        <v>0</v>
      </c>
      <c r="G14" s="42">
        <f t="shared" si="0"/>
        <v>9.7912</v>
      </c>
      <c r="H14" s="42">
        <v>0</v>
      </c>
      <c r="I14" s="42">
        <v>0</v>
      </c>
      <c r="J14" s="42">
        <v>9.7912</v>
      </c>
      <c r="K14" s="42">
        <v>2.28</v>
      </c>
      <c r="L14" s="42">
        <v>0</v>
      </c>
      <c r="M14" s="42">
        <v>0</v>
      </c>
      <c r="N14" s="42">
        <v>13.532000000000002</v>
      </c>
      <c r="O14" s="42">
        <v>5.851</v>
      </c>
      <c r="P14" s="42">
        <v>23.626</v>
      </c>
      <c r="Q14" s="42">
        <v>36.5973</v>
      </c>
      <c r="R14" s="42">
        <v>0</v>
      </c>
      <c r="S14" s="42">
        <v>0</v>
      </c>
    </row>
    <row r="15" spans="1:19" ht="27" customHeight="1">
      <c r="A15" s="48" t="s">
        <v>234</v>
      </c>
      <c r="B15" s="42">
        <f t="shared" si="1"/>
        <v>251.5111</v>
      </c>
      <c r="C15" s="42">
        <v>2.8399</v>
      </c>
      <c r="D15" s="42">
        <v>57.4472</v>
      </c>
      <c r="E15" s="42">
        <v>0</v>
      </c>
      <c r="F15" s="42">
        <v>0</v>
      </c>
      <c r="G15" s="42">
        <f t="shared" si="0"/>
        <v>0</v>
      </c>
      <c r="H15" s="42">
        <v>0</v>
      </c>
      <c r="I15" s="42">
        <v>0</v>
      </c>
      <c r="J15" s="42">
        <v>0</v>
      </c>
      <c r="K15" s="42">
        <v>1.06</v>
      </c>
      <c r="L15" s="42">
        <v>0</v>
      </c>
      <c r="M15" s="42">
        <v>0</v>
      </c>
      <c r="N15" s="42">
        <v>14.333400000000001</v>
      </c>
      <c r="O15" s="42">
        <v>9.7154</v>
      </c>
      <c r="P15" s="42">
        <v>28.3312</v>
      </c>
      <c r="Q15" s="42">
        <v>72.137</v>
      </c>
      <c r="R15" s="42">
        <v>75.3624</v>
      </c>
      <c r="S15" s="42">
        <v>0</v>
      </c>
    </row>
    <row r="16" spans="1:19" ht="27" customHeight="1">
      <c r="A16" s="48" t="s">
        <v>235</v>
      </c>
      <c r="B16" s="42">
        <f t="shared" si="1"/>
        <v>354.2941</v>
      </c>
      <c r="C16" s="42">
        <v>15.0667</v>
      </c>
      <c r="D16" s="42">
        <v>78.30630000000001</v>
      </c>
      <c r="E16" s="42">
        <v>0</v>
      </c>
      <c r="F16" s="42">
        <v>0</v>
      </c>
      <c r="G16" s="42">
        <f t="shared" si="0"/>
        <v>0</v>
      </c>
      <c r="H16" s="42">
        <v>0</v>
      </c>
      <c r="I16" s="42">
        <v>0</v>
      </c>
      <c r="J16" s="42">
        <v>0</v>
      </c>
      <c r="K16" s="42">
        <v>3.83</v>
      </c>
      <c r="L16" s="42">
        <v>0</v>
      </c>
      <c r="M16" s="42">
        <v>0</v>
      </c>
      <c r="N16" s="42">
        <v>34.3392</v>
      </c>
      <c r="O16" s="42">
        <v>22.887</v>
      </c>
      <c r="P16" s="42">
        <v>52.0976</v>
      </c>
      <c r="Q16" s="42">
        <v>133.1495</v>
      </c>
      <c r="R16" s="42">
        <v>37.5048</v>
      </c>
      <c r="S16" s="42">
        <v>0</v>
      </c>
    </row>
    <row r="17" spans="1:19" ht="27" customHeight="1">
      <c r="A17" s="48" t="s">
        <v>72</v>
      </c>
      <c r="B17" s="42">
        <f>C17+D17+E17+F17+G17+K17+L17+M17+N17+P17+Q17+R17+S17</f>
        <v>669.3031000000001</v>
      </c>
      <c r="C17" s="42">
        <v>51.3252</v>
      </c>
      <c r="D17" s="42">
        <v>127.8213</v>
      </c>
      <c r="E17" s="42">
        <v>0</v>
      </c>
      <c r="F17" s="42">
        <v>0</v>
      </c>
      <c r="G17" s="42">
        <f t="shared" si="0"/>
        <v>161.7938</v>
      </c>
      <c r="H17" s="42">
        <v>0</v>
      </c>
      <c r="I17" s="42">
        <v>0</v>
      </c>
      <c r="J17" s="42">
        <v>161.7938</v>
      </c>
      <c r="K17" s="42">
        <v>0</v>
      </c>
      <c r="L17" s="42">
        <v>0</v>
      </c>
      <c r="M17" s="42">
        <v>0</v>
      </c>
      <c r="N17" s="42">
        <v>107.3253</v>
      </c>
      <c r="O17" s="42">
        <v>0</v>
      </c>
      <c r="P17" s="42">
        <v>82.27</v>
      </c>
      <c r="Q17" s="42">
        <v>92.7344</v>
      </c>
      <c r="R17" s="42">
        <v>44.5351</v>
      </c>
      <c r="S17" s="42">
        <v>1.498</v>
      </c>
    </row>
    <row r="18" spans="1:19" ht="27" customHeight="1">
      <c r="A18" s="48" t="s">
        <v>73</v>
      </c>
      <c r="B18" s="42">
        <f>C18+D18+E18+F18+G18+K18+L18+M18+N18+P18+Q18+R18+S18</f>
        <v>960.4196999999998</v>
      </c>
      <c r="C18" s="42">
        <v>39.28280000000001</v>
      </c>
      <c r="D18" s="42">
        <v>312.3504999999999</v>
      </c>
      <c r="E18" s="42">
        <v>0</v>
      </c>
      <c r="F18" s="42">
        <v>0</v>
      </c>
      <c r="G18" s="42">
        <f t="shared" si="0"/>
        <v>194.1446</v>
      </c>
      <c r="H18" s="42">
        <v>0</v>
      </c>
      <c r="I18" s="42">
        <v>194.1446</v>
      </c>
      <c r="J18" s="42">
        <v>0</v>
      </c>
      <c r="K18" s="42">
        <v>5.1798</v>
      </c>
      <c r="L18" s="42">
        <v>0</v>
      </c>
      <c r="M18" s="42">
        <v>0</v>
      </c>
      <c r="N18" s="42">
        <v>104.78649999999999</v>
      </c>
      <c r="O18" s="42">
        <v>14.112490000000008</v>
      </c>
      <c r="P18" s="42">
        <v>141.7103</v>
      </c>
      <c r="Q18" s="42">
        <v>162.29850000000002</v>
      </c>
      <c r="R18" s="42">
        <v>0</v>
      </c>
      <c r="S18" s="42">
        <v>0.6667</v>
      </c>
    </row>
    <row r="19" spans="1:19" ht="27" customHeight="1">
      <c r="A19" s="48" t="s">
        <v>175</v>
      </c>
      <c r="B19" s="42">
        <f t="shared" si="1"/>
        <v>322.8128</v>
      </c>
      <c r="C19" s="42">
        <v>34.9399</v>
      </c>
      <c r="D19" s="42">
        <v>77.0989</v>
      </c>
      <c r="E19" s="42">
        <v>0</v>
      </c>
      <c r="F19" s="42">
        <v>0</v>
      </c>
      <c r="G19" s="42">
        <f t="shared" si="0"/>
        <v>27.7266</v>
      </c>
      <c r="H19" s="42">
        <v>0</v>
      </c>
      <c r="I19" s="42">
        <v>0</v>
      </c>
      <c r="J19" s="43">
        <v>27.7266</v>
      </c>
      <c r="K19" s="42">
        <v>0</v>
      </c>
      <c r="L19" s="42">
        <v>0</v>
      </c>
      <c r="M19" s="42">
        <v>0</v>
      </c>
      <c r="N19" s="42">
        <v>60.5333</v>
      </c>
      <c r="O19" s="42">
        <v>40</v>
      </c>
      <c r="P19" s="42">
        <v>45.7106</v>
      </c>
      <c r="Q19" s="42">
        <v>76.8035</v>
      </c>
      <c r="R19" s="42">
        <v>0</v>
      </c>
      <c r="S19" s="42">
        <v>0</v>
      </c>
    </row>
    <row r="20" spans="1:19" ht="27" customHeight="1">
      <c r="A20" s="48" t="s">
        <v>176</v>
      </c>
      <c r="B20" s="42">
        <f t="shared" si="1"/>
        <v>275.72616666666664</v>
      </c>
      <c r="C20" s="42">
        <v>7.2246</v>
      </c>
      <c r="D20" s="42">
        <v>67.7557</v>
      </c>
      <c r="E20" s="42">
        <v>0</v>
      </c>
      <c r="F20" s="42">
        <v>9.108166666666666</v>
      </c>
      <c r="G20" s="42">
        <f t="shared" si="0"/>
        <v>11.724899999999998</v>
      </c>
      <c r="H20" s="42">
        <v>0</v>
      </c>
      <c r="I20" s="42">
        <v>0</v>
      </c>
      <c r="J20" s="43">
        <v>11.724899999999998</v>
      </c>
      <c r="K20" s="42">
        <v>0</v>
      </c>
      <c r="L20" s="42">
        <v>0</v>
      </c>
      <c r="M20" s="42">
        <v>0</v>
      </c>
      <c r="N20" s="42">
        <v>90.98599999999999</v>
      </c>
      <c r="O20" s="42">
        <v>64</v>
      </c>
      <c r="P20" s="42">
        <v>79.2942</v>
      </c>
      <c r="Q20" s="42">
        <v>8.9217</v>
      </c>
      <c r="R20" s="42">
        <v>0.3642</v>
      </c>
      <c r="S20" s="42">
        <v>0.3467</v>
      </c>
    </row>
    <row r="21" spans="1:19" s="11" customFormat="1" ht="27" customHeight="1">
      <c r="A21" s="7" t="s">
        <v>177</v>
      </c>
      <c r="B21" s="44">
        <f t="shared" si="1"/>
        <v>3937.0879666666665</v>
      </c>
      <c r="C21" s="45">
        <f aca="true" t="shared" si="2" ref="C21:S21">SUM(C9:C20)</f>
        <v>219.37290000000002</v>
      </c>
      <c r="D21" s="45">
        <f t="shared" si="2"/>
        <v>760.4824</v>
      </c>
      <c r="E21" s="45">
        <f t="shared" si="2"/>
        <v>0</v>
      </c>
      <c r="F21" s="45">
        <f t="shared" si="2"/>
        <v>9.108166666666666</v>
      </c>
      <c r="G21" s="45">
        <f t="shared" si="2"/>
        <v>571.875</v>
      </c>
      <c r="H21" s="45">
        <f t="shared" si="2"/>
        <v>0</v>
      </c>
      <c r="I21" s="45">
        <f t="shared" si="2"/>
        <v>194.1446</v>
      </c>
      <c r="J21" s="45">
        <f t="shared" si="2"/>
        <v>377.73040000000003</v>
      </c>
      <c r="K21" s="45">
        <f t="shared" si="2"/>
        <v>15.7798</v>
      </c>
      <c r="L21" s="45">
        <f t="shared" si="2"/>
        <v>0</v>
      </c>
      <c r="M21" s="45">
        <f t="shared" si="2"/>
        <v>0</v>
      </c>
      <c r="N21" s="45">
        <f t="shared" si="2"/>
        <v>545.6646000000001</v>
      </c>
      <c r="O21" s="45">
        <f t="shared" si="2"/>
        <v>209.39549</v>
      </c>
      <c r="P21" s="45">
        <f t="shared" si="2"/>
        <v>681.9937</v>
      </c>
      <c r="Q21" s="45">
        <f t="shared" si="2"/>
        <v>809.2093</v>
      </c>
      <c r="R21" s="45">
        <f t="shared" si="2"/>
        <v>321.09069999999997</v>
      </c>
      <c r="S21" s="45">
        <f t="shared" si="2"/>
        <v>2.5114</v>
      </c>
    </row>
    <row r="22" spans="1:19" ht="20.25" customHeight="1">
      <c r="A22" s="16" t="s">
        <v>30</v>
      </c>
      <c r="B22" s="83" t="s">
        <v>31</v>
      </c>
      <c r="C22" s="83"/>
      <c r="D22" s="83"/>
      <c r="E22" s="83"/>
      <c r="F22" s="83"/>
      <c r="G22" s="83"/>
      <c r="H22" s="83"/>
      <c r="I22" s="83"/>
      <c r="J22" s="83"/>
      <c r="K22" s="83"/>
      <c r="L22" s="83"/>
      <c r="M22" s="83"/>
      <c r="N22" s="83"/>
      <c r="O22" s="83"/>
      <c r="P22" s="83"/>
      <c r="Q22" s="83"/>
      <c r="R22" s="83"/>
      <c r="S22" s="83"/>
    </row>
  </sheetData>
  <sheetProtection/>
  <mergeCells count="20">
    <mergeCell ref="B22:S22"/>
    <mergeCell ref="E6:F6"/>
    <mergeCell ref="G6:J6"/>
    <mergeCell ref="K6:L6"/>
    <mergeCell ref="M6:M7"/>
    <mergeCell ref="O6:O7"/>
    <mergeCell ref="C4:C7"/>
    <mergeCell ref="B4:B7"/>
    <mergeCell ref="E4:O4"/>
    <mergeCell ref="N5:O5"/>
    <mergeCell ref="N6:N7"/>
    <mergeCell ref="E5:M5"/>
    <mergeCell ref="D4:D7"/>
    <mergeCell ref="P4:P7"/>
    <mergeCell ref="A2:S2"/>
    <mergeCell ref="R3:S3"/>
    <mergeCell ref="R4:R7"/>
    <mergeCell ref="S4:S7"/>
    <mergeCell ref="A4:A7"/>
    <mergeCell ref="Q4:Q7"/>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3"/>
  <sheetViews>
    <sheetView zoomScalePageLayoutView="0" workbookViewId="0" topLeftCell="A8">
      <selection activeCell="M6" sqref="M6"/>
    </sheetView>
  </sheetViews>
  <sheetFormatPr defaultColWidth="8.00390625" defaultRowHeight="14.25"/>
  <cols>
    <col min="1" max="1" width="10.75390625" style="1" customWidth="1"/>
    <col min="2" max="2" width="9.375" style="1" customWidth="1"/>
    <col min="3" max="4" width="8.625" style="2" customWidth="1"/>
    <col min="5" max="13" width="8.625" style="1" customWidth="1"/>
    <col min="14" max="14" width="9.375" style="1" customWidth="1"/>
    <col min="15" max="16384" width="8.00390625" style="1" customWidth="1"/>
  </cols>
  <sheetData>
    <row r="1" ht="22.5" customHeight="1">
      <c r="A1" s="28" t="s">
        <v>37</v>
      </c>
    </row>
    <row r="2" spans="1:14" ht="27" customHeight="1">
      <c r="A2" s="87" t="s">
        <v>178</v>
      </c>
      <c r="B2" s="87"/>
      <c r="C2" s="87"/>
      <c r="D2" s="87"/>
      <c r="E2" s="87"/>
      <c r="F2" s="87"/>
      <c r="G2" s="87"/>
      <c r="H2" s="87"/>
      <c r="I2" s="87"/>
      <c r="J2" s="87"/>
      <c r="K2" s="87"/>
      <c r="L2" s="87"/>
      <c r="M2" s="87"/>
      <c r="N2" s="87"/>
    </row>
    <row r="3" spans="13:14" ht="17.25" customHeight="1">
      <c r="M3" s="88" t="s">
        <v>2</v>
      </c>
      <c r="N3" s="88"/>
    </row>
    <row r="4" spans="1:14" ht="23.25" customHeight="1">
      <c r="A4" s="75" t="s">
        <v>20</v>
      </c>
      <c r="B4" s="75" t="s">
        <v>9</v>
      </c>
      <c r="C4" s="77" t="s">
        <v>3</v>
      </c>
      <c r="D4" s="77"/>
      <c r="E4" s="77"/>
      <c r="F4" s="77"/>
      <c r="G4" s="77"/>
      <c r="H4" s="77"/>
      <c r="I4" s="77"/>
      <c r="J4" s="77"/>
      <c r="K4" s="77"/>
      <c r="L4" s="76" t="s">
        <v>11</v>
      </c>
      <c r="M4" s="76"/>
      <c r="N4" s="89" t="s">
        <v>21</v>
      </c>
    </row>
    <row r="5" spans="1:14" ht="23.25" customHeight="1">
      <c r="A5" s="75"/>
      <c r="B5" s="75"/>
      <c r="C5" s="77" t="s">
        <v>16</v>
      </c>
      <c r="D5" s="77"/>
      <c r="E5" s="77" t="s">
        <v>17</v>
      </c>
      <c r="F5" s="77"/>
      <c r="G5" s="77"/>
      <c r="H5" s="77"/>
      <c r="I5" s="77" t="s">
        <v>18</v>
      </c>
      <c r="J5" s="77"/>
      <c r="K5" s="77" t="s">
        <v>19</v>
      </c>
      <c r="L5" s="76" t="s">
        <v>236</v>
      </c>
      <c r="M5" s="49"/>
      <c r="N5" s="89"/>
    </row>
    <row r="6" spans="1:14" ht="38.25" customHeight="1">
      <c r="A6" s="75"/>
      <c r="B6" s="75"/>
      <c r="C6" s="8" t="s">
        <v>4</v>
      </c>
      <c r="D6" s="8" t="s">
        <v>5</v>
      </c>
      <c r="E6" s="9"/>
      <c r="F6" s="9" t="s">
        <v>4</v>
      </c>
      <c r="G6" s="8" t="s">
        <v>5</v>
      </c>
      <c r="H6" s="8" t="s">
        <v>6</v>
      </c>
      <c r="I6" s="8" t="s">
        <v>7</v>
      </c>
      <c r="J6" s="8" t="s">
        <v>8</v>
      </c>
      <c r="K6" s="77"/>
      <c r="L6" s="76"/>
      <c r="M6" s="9" t="s">
        <v>6</v>
      </c>
      <c r="N6" s="89"/>
    </row>
    <row r="7" spans="1:14" s="20" customFormat="1" ht="17.25" customHeight="1" hidden="1">
      <c r="A7" s="19"/>
      <c r="B7" s="15">
        <v>1</v>
      </c>
      <c r="C7" s="15">
        <v>2</v>
      </c>
      <c r="D7" s="15">
        <v>3</v>
      </c>
      <c r="E7" s="15">
        <v>4</v>
      </c>
      <c r="F7" s="15">
        <v>5</v>
      </c>
      <c r="G7" s="15">
        <v>6</v>
      </c>
      <c r="H7" s="15">
        <v>7</v>
      </c>
      <c r="I7" s="15">
        <v>8</v>
      </c>
      <c r="J7" s="15">
        <v>9</v>
      </c>
      <c r="K7" s="15">
        <v>10</v>
      </c>
      <c r="L7" s="15">
        <v>11</v>
      </c>
      <c r="M7" s="15">
        <v>12</v>
      </c>
      <c r="N7" s="15">
        <v>13</v>
      </c>
    </row>
    <row r="8" spans="1:14" s="21" customFormat="1" ht="25.5" customHeight="1">
      <c r="A8" s="48" t="s">
        <v>43</v>
      </c>
      <c r="B8" s="50">
        <f>C8+D8+E8+I8+J8+K8+L8</f>
        <v>10.4333</v>
      </c>
      <c r="C8" s="50">
        <v>0</v>
      </c>
      <c r="D8" s="50">
        <v>0</v>
      </c>
      <c r="E8" s="50">
        <f>SUM(F8:H8)</f>
        <v>6.18</v>
      </c>
      <c r="F8" s="50">
        <v>0</v>
      </c>
      <c r="G8" s="50">
        <v>0</v>
      </c>
      <c r="H8" s="50">
        <v>6.18</v>
      </c>
      <c r="I8" s="50">
        <v>0</v>
      </c>
      <c r="J8" s="50">
        <v>0</v>
      </c>
      <c r="K8" s="50">
        <v>0</v>
      </c>
      <c r="L8" s="50">
        <v>4.253299999999999</v>
      </c>
      <c r="M8" s="50">
        <v>1.1233</v>
      </c>
      <c r="N8" s="50">
        <f>(C8+D8+F8+G8+H8+I8+J8+K8+M8)/B8*100</f>
        <v>69.99990415304842</v>
      </c>
    </row>
    <row r="9" spans="1:14" s="21" customFormat="1" ht="25.5" customHeight="1">
      <c r="A9" s="48" t="s">
        <v>44</v>
      </c>
      <c r="B9" s="50">
        <f aca="true" t="shared" si="0" ref="B9:B19">C9+D9+E9+I9+J9+K9+L9</f>
        <v>21.0925</v>
      </c>
      <c r="C9" s="50">
        <v>0</v>
      </c>
      <c r="D9" s="50">
        <v>0</v>
      </c>
      <c r="E9" s="50">
        <f aca="true" t="shared" si="1" ref="E9:E19">SUM(F9:H9)</f>
        <v>4.4692</v>
      </c>
      <c r="F9" s="50">
        <v>0</v>
      </c>
      <c r="G9" s="50">
        <v>0</v>
      </c>
      <c r="H9" s="50">
        <v>4.4692</v>
      </c>
      <c r="I9" s="50">
        <v>0</v>
      </c>
      <c r="J9" s="50">
        <v>0</v>
      </c>
      <c r="K9" s="50">
        <v>0</v>
      </c>
      <c r="L9" s="50">
        <v>16.6233</v>
      </c>
      <c r="M9" s="50">
        <v>10.2956</v>
      </c>
      <c r="N9" s="50">
        <f aca="true" t="shared" si="2" ref="N9:N20">(C9+D9+F9+G9+H9+I9+J9+K9+M9)/B9*100</f>
        <v>70.00023705108451</v>
      </c>
    </row>
    <row r="10" spans="1:14" s="21" customFormat="1" ht="25.5" customHeight="1">
      <c r="A10" s="48" t="s">
        <v>45</v>
      </c>
      <c r="B10" s="50">
        <f t="shared" si="0"/>
        <v>88.756</v>
      </c>
      <c r="C10" s="50">
        <v>0</v>
      </c>
      <c r="D10" s="50">
        <v>0</v>
      </c>
      <c r="E10" s="50">
        <f t="shared" si="1"/>
        <v>28.826600000000003</v>
      </c>
      <c r="F10" s="50">
        <v>0</v>
      </c>
      <c r="G10" s="50">
        <v>0</v>
      </c>
      <c r="H10" s="50">
        <v>28.826600000000003</v>
      </c>
      <c r="I10" s="50">
        <v>3.43</v>
      </c>
      <c r="J10" s="50">
        <v>0</v>
      </c>
      <c r="K10" s="50">
        <v>0</v>
      </c>
      <c r="L10" s="50">
        <v>56.4994</v>
      </c>
      <c r="M10" s="50">
        <v>29.8721</v>
      </c>
      <c r="N10" s="50">
        <f t="shared" si="2"/>
        <v>69.99943665780343</v>
      </c>
    </row>
    <row r="11" spans="1:14" s="21" customFormat="1" ht="25.5" customHeight="1">
      <c r="A11" s="48" t="s">
        <v>46</v>
      </c>
      <c r="B11" s="50">
        <f t="shared" si="0"/>
        <v>60.1168</v>
      </c>
      <c r="C11" s="50">
        <v>0</v>
      </c>
      <c r="D11" s="50">
        <v>0</v>
      </c>
      <c r="E11" s="50">
        <f t="shared" si="1"/>
        <v>30.543200000000002</v>
      </c>
      <c r="F11" s="50">
        <v>0</v>
      </c>
      <c r="G11" s="50">
        <v>0</v>
      </c>
      <c r="H11" s="50">
        <v>30.543200000000002</v>
      </c>
      <c r="I11" s="50">
        <v>0</v>
      </c>
      <c r="J11" s="50">
        <v>0</v>
      </c>
      <c r="K11" s="50">
        <v>0</v>
      </c>
      <c r="L11" s="50">
        <v>29.573599999999995</v>
      </c>
      <c r="M11" s="50">
        <v>11.5386</v>
      </c>
      <c r="N11" s="50">
        <f t="shared" si="2"/>
        <v>70.00006653714104</v>
      </c>
    </row>
    <row r="12" spans="1:14" s="21" customFormat="1" ht="25.5" customHeight="1">
      <c r="A12" s="48" t="s">
        <v>47</v>
      </c>
      <c r="B12" s="50">
        <f t="shared" si="0"/>
        <v>109.55420000000001</v>
      </c>
      <c r="C12" s="50">
        <v>0</v>
      </c>
      <c r="D12" s="50">
        <v>0</v>
      </c>
      <c r="E12" s="50">
        <f t="shared" si="1"/>
        <v>96.67490000000001</v>
      </c>
      <c r="F12" s="50">
        <v>0</v>
      </c>
      <c r="G12" s="50">
        <v>0</v>
      </c>
      <c r="H12" s="50">
        <v>96.67490000000001</v>
      </c>
      <c r="I12" s="50">
        <v>0</v>
      </c>
      <c r="J12" s="50">
        <v>0</v>
      </c>
      <c r="K12" s="50">
        <v>0</v>
      </c>
      <c r="L12" s="50">
        <v>12.8793</v>
      </c>
      <c r="M12" s="50">
        <v>0</v>
      </c>
      <c r="N12" s="50">
        <f t="shared" si="2"/>
        <v>88.24390119228656</v>
      </c>
    </row>
    <row r="13" spans="1:14" s="21" customFormat="1" ht="25.5" customHeight="1">
      <c r="A13" s="48" t="s">
        <v>48</v>
      </c>
      <c r="B13" s="50">
        <f t="shared" si="0"/>
        <v>25.6032</v>
      </c>
      <c r="C13" s="50">
        <v>0</v>
      </c>
      <c r="D13" s="50">
        <v>0</v>
      </c>
      <c r="E13" s="50">
        <f t="shared" si="1"/>
        <v>9.7912</v>
      </c>
      <c r="F13" s="50">
        <v>0</v>
      </c>
      <c r="G13" s="50">
        <v>0</v>
      </c>
      <c r="H13" s="50">
        <v>9.7912</v>
      </c>
      <c r="I13" s="50">
        <v>2.28</v>
      </c>
      <c r="J13" s="50">
        <v>0</v>
      </c>
      <c r="K13" s="50">
        <v>0</v>
      </c>
      <c r="L13" s="50">
        <v>13.532000000000002</v>
      </c>
      <c r="M13" s="50">
        <v>5.851</v>
      </c>
      <c r="N13" s="50">
        <f t="shared" si="2"/>
        <v>69.99984376952881</v>
      </c>
    </row>
    <row r="14" spans="1:14" s="21" customFormat="1" ht="27" customHeight="1">
      <c r="A14" s="48" t="s">
        <v>234</v>
      </c>
      <c r="B14" s="50">
        <f t="shared" si="0"/>
        <v>15.393400000000002</v>
      </c>
      <c r="C14" s="50">
        <v>0</v>
      </c>
      <c r="D14" s="50">
        <v>0</v>
      </c>
      <c r="E14" s="50">
        <f t="shared" si="1"/>
        <v>0</v>
      </c>
      <c r="F14" s="50">
        <v>0</v>
      </c>
      <c r="G14" s="50">
        <v>0</v>
      </c>
      <c r="H14" s="50">
        <v>0</v>
      </c>
      <c r="I14" s="50">
        <v>1.06</v>
      </c>
      <c r="J14" s="50">
        <v>0</v>
      </c>
      <c r="K14" s="50">
        <v>0</v>
      </c>
      <c r="L14" s="50">
        <v>14.333400000000001</v>
      </c>
      <c r="M14" s="50">
        <v>9.7154</v>
      </c>
      <c r="N14" s="50">
        <f t="shared" si="2"/>
        <v>70.00012992581236</v>
      </c>
    </row>
    <row r="15" spans="1:14" s="21" customFormat="1" ht="27" customHeight="1">
      <c r="A15" s="48" t="s">
        <v>235</v>
      </c>
      <c r="B15" s="50">
        <f t="shared" si="0"/>
        <v>38.1692</v>
      </c>
      <c r="C15" s="50">
        <v>0</v>
      </c>
      <c r="D15" s="50">
        <v>0</v>
      </c>
      <c r="E15" s="50">
        <f t="shared" si="1"/>
        <v>0</v>
      </c>
      <c r="F15" s="50">
        <v>0</v>
      </c>
      <c r="G15" s="50">
        <v>0</v>
      </c>
      <c r="H15" s="50">
        <v>0</v>
      </c>
      <c r="I15" s="50">
        <v>3.83</v>
      </c>
      <c r="J15" s="50">
        <v>0</v>
      </c>
      <c r="K15" s="50">
        <v>0</v>
      </c>
      <c r="L15" s="50">
        <v>34.3392</v>
      </c>
      <c r="M15" s="50">
        <v>22.887</v>
      </c>
      <c r="N15" s="50">
        <f t="shared" si="2"/>
        <v>69.9962273246492</v>
      </c>
    </row>
    <row r="16" spans="1:14" s="21" customFormat="1" ht="25.5" customHeight="1">
      <c r="A16" s="48" t="s">
        <v>72</v>
      </c>
      <c r="B16" s="50">
        <f t="shared" si="0"/>
        <v>269.1191</v>
      </c>
      <c r="C16" s="50">
        <v>0</v>
      </c>
      <c r="D16" s="50">
        <v>0</v>
      </c>
      <c r="E16" s="50">
        <f t="shared" si="1"/>
        <v>161.7938</v>
      </c>
      <c r="F16" s="50">
        <v>0</v>
      </c>
      <c r="G16" s="50">
        <v>0</v>
      </c>
      <c r="H16" s="51">
        <v>161.7938</v>
      </c>
      <c r="I16" s="50">
        <v>0</v>
      </c>
      <c r="J16" s="50">
        <v>0</v>
      </c>
      <c r="K16" s="50">
        <v>0</v>
      </c>
      <c r="L16" s="50">
        <v>107.3253</v>
      </c>
      <c r="M16" s="50">
        <v>0</v>
      </c>
      <c r="N16" s="50">
        <f t="shared" si="2"/>
        <v>60.11977596536256</v>
      </c>
    </row>
    <row r="17" spans="1:14" s="21" customFormat="1" ht="25.5" customHeight="1">
      <c r="A17" s="48" t="s">
        <v>73</v>
      </c>
      <c r="B17" s="50">
        <f t="shared" si="0"/>
        <v>304.1109</v>
      </c>
      <c r="C17" s="50">
        <v>0</v>
      </c>
      <c r="D17" s="50">
        <v>0</v>
      </c>
      <c r="E17" s="50">
        <f t="shared" si="1"/>
        <v>194.1446</v>
      </c>
      <c r="F17" s="50">
        <v>0</v>
      </c>
      <c r="G17" s="50">
        <v>194.1446</v>
      </c>
      <c r="H17" s="50">
        <v>0</v>
      </c>
      <c r="I17" s="50">
        <v>5.1798</v>
      </c>
      <c r="J17" s="50">
        <v>0</v>
      </c>
      <c r="K17" s="50">
        <v>0</v>
      </c>
      <c r="L17" s="50">
        <v>104.78649999999999</v>
      </c>
      <c r="M17" s="50">
        <v>14.112490000000008</v>
      </c>
      <c r="N17" s="50">
        <f t="shared" si="2"/>
        <v>70.18390001805263</v>
      </c>
    </row>
    <row r="18" spans="1:14" s="21" customFormat="1" ht="25.5" customHeight="1">
      <c r="A18" s="48" t="s">
        <v>175</v>
      </c>
      <c r="B18" s="50">
        <f t="shared" si="0"/>
        <v>88.2599</v>
      </c>
      <c r="C18" s="50">
        <v>0</v>
      </c>
      <c r="D18" s="50">
        <v>0</v>
      </c>
      <c r="E18" s="50">
        <f t="shared" si="1"/>
        <v>27.7266</v>
      </c>
      <c r="F18" s="50">
        <v>0</v>
      </c>
      <c r="G18" s="50">
        <v>0</v>
      </c>
      <c r="H18" s="51">
        <v>27.7266</v>
      </c>
      <c r="I18" s="50">
        <v>0</v>
      </c>
      <c r="J18" s="50">
        <v>0</v>
      </c>
      <c r="K18" s="50">
        <v>0</v>
      </c>
      <c r="L18" s="50">
        <v>60.5333</v>
      </c>
      <c r="M18" s="50">
        <v>40</v>
      </c>
      <c r="N18" s="50">
        <f t="shared" si="2"/>
        <v>76.73541438410876</v>
      </c>
    </row>
    <row r="19" spans="1:14" s="21" customFormat="1" ht="25.5" customHeight="1">
      <c r="A19" s="48" t="s">
        <v>176</v>
      </c>
      <c r="B19" s="50">
        <f t="shared" si="0"/>
        <v>111.81909999999999</v>
      </c>
      <c r="C19" s="50">
        <v>0</v>
      </c>
      <c r="D19" s="50">
        <v>9.1082</v>
      </c>
      <c r="E19" s="50">
        <f t="shared" si="1"/>
        <v>11.724899999999998</v>
      </c>
      <c r="F19" s="50">
        <v>0</v>
      </c>
      <c r="G19" s="50">
        <v>0</v>
      </c>
      <c r="H19" s="51">
        <v>11.724899999999998</v>
      </c>
      <c r="I19" s="50">
        <v>0</v>
      </c>
      <c r="J19" s="50">
        <v>0</v>
      </c>
      <c r="K19" s="50">
        <v>0</v>
      </c>
      <c r="L19" s="50">
        <v>90.98599999999999</v>
      </c>
      <c r="M19" s="50">
        <v>64</v>
      </c>
      <c r="N19" s="50">
        <f t="shared" si="2"/>
        <v>75.86637703218861</v>
      </c>
    </row>
    <row r="20" spans="1:14" s="23" customFormat="1" ht="25.5" customHeight="1">
      <c r="A20" s="22" t="s">
        <v>1</v>
      </c>
      <c r="B20" s="52">
        <f>C20+D20+E20+I20+J20+K20+L20</f>
        <v>1142.4276</v>
      </c>
      <c r="C20" s="52">
        <f aca="true" t="shared" si="3" ref="C20:M20">SUM(C8:C19)</f>
        <v>0</v>
      </c>
      <c r="D20" s="52">
        <f t="shared" si="3"/>
        <v>9.1082</v>
      </c>
      <c r="E20" s="52">
        <f t="shared" si="3"/>
        <v>571.875</v>
      </c>
      <c r="F20" s="52">
        <f t="shared" si="3"/>
        <v>0</v>
      </c>
      <c r="G20" s="52">
        <f t="shared" si="3"/>
        <v>194.1446</v>
      </c>
      <c r="H20" s="52">
        <f t="shared" si="3"/>
        <v>377.73040000000003</v>
      </c>
      <c r="I20" s="52">
        <f t="shared" si="3"/>
        <v>15.7798</v>
      </c>
      <c r="J20" s="52">
        <f t="shared" si="3"/>
        <v>0</v>
      </c>
      <c r="K20" s="52">
        <f t="shared" si="3"/>
        <v>0</v>
      </c>
      <c r="L20" s="52">
        <f t="shared" si="3"/>
        <v>545.6646000000001</v>
      </c>
      <c r="M20" s="52">
        <f t="shared" si="3"/>
        <v>209.39549</v>
      </c>
      <c r="N20" s="52">
        <f t="shared" si="2"/>
        <v>70.56538987678519</v>
      </c>
    </row>
    <row r="21" spans="1:14" ht="27" customHeight="1">
      <c r="A21" s="16" t="s">
        <v>30</v>
      </c>
      <c r="B21" s="83" t="s">
        <v>32</v>
      </c>
      <c r="C21" s="83"/>
      <c r="D21" s="83"/>
      <c r="E21" s="83"/>
      <c r="F21" s="83"/>
      <c r="G21" s="83"/>
      <c r="H21" s="83"/>
      <c r="I21" s="83"/>
      <c r="J21" s="83"/>
      <c r="K21" s="83"/>
      <c r="L21" s="83"/>
      <c r="M21" s="83"/>
      <c r="N21" s="83"/>
    </row>
    <row r="23" ht="12.75">
      <c r="L23" s="40"/>
    </row>
  </sheetData>
  <sheetProtection/>
  <mergeCells count="13">
    <mergeCell ref="B4:B6"/>
    <mergeCell ref="C5:D5"/>
    <mergeCell ref="N4:N6"/>
    <mergeCell ref="A2:N2"/>
    <mergeCell ref="M3:N3"/>
    <mergeCell ref="B21:N21"/>
    <mergeCell ref="A4:A6"/>
    <mergeCell ref="C4:K4"/>
    <mergeCell ref="L4:M4"/>
    <mergeCell ref="E5:H5"/>
    <mergeCell ref="I5:J5"/>
    <mergeCell ref="K5:K6"/>
    <mergeCell ref="L5:L6"/>
  </mergeCells>
  <printOptions horizontalCentered="1"/>
  <pageMargins left="0.35433070866141736" right="0.35433070866141736" top="0.7874015748031497" bottom="0.7874015748031497" header="0.5118110236220472" footer="0.5118110236220472"/>
  <pageSetup horizontalDpi="300" verticalDpi="300" orientation="landscape" paperSize="9" r:id="rId1"/>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Q105"/>
  <sheetViews>
    <sheetView tabSelected="1" view="pageBreakPreview" zoomScale="85" zoomScaleSheetLayoutView="8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3" sqref="A3"/>
    </sheetView>
  </sheetViews>
  <sheetFormatPr defaultColWidth="9.00390625" defaultRowHeight="14.25"/>
  <cols>
    <col min="1" max="1" width="6.25390625" style="6" customWidth="1"/>
    <col min="2" max="2" width="7.00390625" style="47" customWidth="1"/>
    <col min="3" max="3" width="9.875" style="6" customWidth="1"/>
    <col min="4" max="4" width="4.50390625" style="6" customWidth="1"/>
    <col min="5" max="5" width="30.375" style="29" customWidth="1"/>
    <col min="6" max="6" width="23.625" style="29" customWidth="1"/>
    <col min="7" max="7" width="9.25390625" style="29" customWidth="1"/>
    <col min="8" max="8" width="9.875" style="29" customWidth="1"/>
    <col min="9" max="9" width="9.75390625" style="29" customWidth="1"/>
    <col min="10" max="11" width="7.875" style="29" customWidth="1"/>
    <col min="12" max="12" width="14.75390625" style="29" customWidth="1"/>
    <col min="13" max="13" width="4.625" style="29" customWidth="1"/>
    <col min="14" max="14" width="4.50390625" style="29" customWidth="1"/>
    <col min="15" max="16384" width="9.00390625" style="6" customWidth="1"/>
  </cols>
  <sheetData>
    <row r="1" spans="1:2" ht="21" customHeight="1">
      <c r="A1" s="28" t="s">
        <v>39</v>
      </c>
      <c r="B1" s="6"/>
    </row>
    <row r="2" spans="1:17" s="4" customFormat="1" ht="27" customHeight="1">
      <c r="A2" s="90" t="s">
        <v>179</v>
      </c>
      <c r="B2" s="90"/>
      <c r="C2" s="90"/>
      <c r="D2" s="90"/>
      <c r="E2" s="90"/>
      <c r="F2" s="90"/>
      <c r="G2" s="90"/>
      <c r="H2" s="90"/>
      <c r="I2" s="90"/>
      <c r="J2" s="90"/>
      <c r="K2" s="90"/>
      <c r="L2" s="90"/>
      <c r="M2" s="90"/>
      <c r="N2" s="90"/>
      <c r="O2" s="3"/>
      <c r="P2" s="3"/>
      <c r="Q2" s="3"/>
    </row>
    <row r="3" spans="1:17" s="4" customFormat="1" ht="19.5" customHeight="1">
      <c r="A3" s="13"/>
      <c r="B3" s="14"/>
      <c r="C3" s="14"/>
      <c r="D3" s="14"/>
      <c r="E3" s="30"/>
      <c r="F3" s="30"/>
      <c r="G3" s="31"/>
      <c r="H3" s="30"/>
      <c r="I3" s="30"/>
      <c r="J3" s="30"/>
      <c r="K3" s="30"/>
      <c r="L3" s="68"/>
      <c r="N3" s="69" t="s">
        <v>2</v>
      </c>
      <c r="O3" s="3"/>
      <c r="P3" s="3"/>
      <c r="Q3" s="3"/>
    </row>
    <row r="4" spans="1:14" s="5" customFormat="1" ht="11.25" customHeight="1">
      <c r="A4" s="75" t="s">
        <v>20</v>
      </c>
      <c r="B4" s="89" t="s">
        <v>173</v>
      </c>
      <c r="C4" s="75" t="s">
        <v>28</v>
      </c>
      <c r="D4" s="75" t="s">
        <v>22</v>
      </c>
      <c r="E4" s="96" t="s">
        <v>23</v>
      </c>
      <c r="F4" s="96" t="s">
        <v>24</v>
      </c>
      <c r="G4" s="95" t="s">
        <v>29</v>
      </c>
      <c r="H4" s="97"/>
      <c r="I4" s="97"/>
      <c r="J4" s="97"/>
      <c r="K4" s="97"/>
      <c r="L4" s="96" t="s">
        <v>25</v>
      </c>
      <c r="M4" s="96" t="s">
        <v>26</v>
      </c>
      <c r="N4" s="96" t="s">
        <v>27</v>
      </c>
    </row>
    <row r="5" spans="1:14" s="5" customFormat="1" ht="11.25" customHeight="1">
      <c r="A5" s="75"/>
      <c r="B5" s="89"/>
      <c r="C5" s="75"/>
      <c r="D5" s="75"/>
      <c r="E5" s="96"/>
      <c r="F5" s="96"/>
      <c r="G5" s="95"/>
      <c r="H5" s="95" t="s">
        <v>40</v>
      </c>
      <c r="I5" s="72"/>
      <c r="J5" s="95" t="s">
        <v>35</v>
      </c>
      <c r="K5" s="95" t="s">
        <v>36</v>
      </c>
      <c r="L5" s="96"/>
      <c r="M5" s="96"/>
      <c r="N5" s="96"/>
    </row>
    <row r="6" spans="1:14" s="5" customFormat="1" ht="27" customHeight="1">
      <c r="A6" s="75"/>
      <c r="B6" s="89"/>
      <c r="C6" s="75"/>
      <c r="D6" s="75"/>
      <c r="E6" s="96"/>
      <c r="F6" s="96"/>
      <c r="G6" s="95"/>
      <c r="H6" s="95"/>
      <c r="I6" s="73" t="s">
        <v>41</v>
      </c>
      <c r="J6" s="95"/>
      <c r="K6" s="95"/>
      <c r="L6" s="96"/>
      <c r="M6" s="96"/>
      <c r="N6" s="96"/>
    </row>
    <row r="7" spans="1:14" s="24" customFormat="1" ht="17.25" customHeight="1" hidden="1">
      <c r="A7" s="15"/>
      <c r="B7" s="46"/>
      <c r="C7" s="15"/>
      <c r="D7" s="15"/>
      <c r="E7" s="32"/>
      <c r="F7" s="32"/>
      <c r="G7" s="32">
        <v>1</v>
      </c>
      <c r="H7" s="32">
        <v>2</v>
      </c>
      <c r="I7" s="32">
        <v>3</v>
      </c>
      <c r="J7" s="32">
        <v>4</v>
      </c>
      <c r="K7" s="32">
        <v>5</v>
      </c>
      <c r="L7" s="32"/>
      <c r="M7" s="32"/>
      <c r="N7" s="32"/>
    </row>
    <row r="8" spans="1:14" s="25" customFormat="1" ht="22.5" customHeight="1">
      <c r="A8" s="94" t="s">
        <v>156</v>
      </c>
      <c r="B8" s="98">
        <v>780</v>
      </c>
      <c r="C8" s="93">
        <f>H10</f>
        <v>4.4692</v>
      </c>
      <c r="D8" s="34">
        <v>1</v>
      </c>
      <c r="E8" s="53" t="s">
        <v>49</v>
      </c>
      <c r="F8" s="53" t="s">
        <v>180</v>
      </c>
      <c r="G8" s="53">
        <f aca="true" t="shared" si="0" ref="G8:G36">H8+J8+K8</f>
        <v>3.7602</v>
      </c>
      <c r="H8" s="53">
        <v>3.7602</v>
      </c>
      <c r="I8" s="53">
        <v>3.7602</v>
      </c>
      <c r="J8" s="53">
        <v>0</v>
      </c>
      <c r="K8" s="53">
        <v>0</v>
      </c>
      <c r="L8" s="57" t="s">
        <v>232</v>
      </c>
      <c r="M8" s="34" t="s">
        <v>157</v>
      </c>
      <c r="N8" s="36"/>
    </row>
    <row r="9" spans="1:14" s="26" customFormat="1" ht="22.5" customHeight="1">
      <c r="A9" s="94"/>
      <c r="B9" s="98"/>
      <c r="C9" s="94"/>
      <c r="D9" s="34">
        <v>2</v>
      </c>
      <c r="E9" s="53" t="s">
        <v>50</v>
      </c>
      <c r="F9" s="53" t="s">
        <v>181</v>
      </c>
      <c r="G9" s="53">
        <f t="shared" si="0"/>
        <v>0.709</v>
      </c>
      <c r="H9" s="53">
        <v>0.709</v>
      </c>
      <c r="I9" s="53">
        <v>0.709</v>
      </c>
      <c r="J9" s="53">
        <v>0</v>
      </c>
      <c r="K9" s="53">
        <v>0</v>
      </c>
      <c r="L9" s="57" t="s">
        <v>232</v>
      </c>
      <c r="M9" s="34" t="s">
        <v>157</v>
      </c>
      <c r="N9" s="37"/>
    </row>
    <row r="10" spans="1:14" s="26" customFormat="1" ht="22.5" customHeight="1">
      <c r="A10" s="94"/>
      <c r="B10" s="98"/>
      <c r="C10" s="94"/>
      <c r="D10" s="34" t="s">
        <v>158</v>
      </c>
      <c r="E10" s="53" t="s">
        <v>182</v>
      </c>
      <c r="F10" s="53" t="s">
        <v>182</v>
      </c>
      <c r="G10" s="53">
        <f t="shared" si="0"/>
        <v>4.4692</v>
      </c>
      <c r="H10" s="53">
        <f>SUM(H8:H9)</f>
        <v>4.4692</v>
      </c>
      <c r="I10" s="53">
        <f>SUM(I8:I9)</f>
        <v>4.4692</v>
      </c>
      <c r="J10" s="53">
        <f>SUM(J8:J9)</f>
        <v>0</v>
      </c>
      <c r="K10" s="53">
        <f>SUM(K8:K9)</f>
        <v>0</v>
      </c>
      <c r="L10" s="60" t="s">
        <v>182</v>
      </c>
      <c r="M10" s="38" t="s">
        <v>159</v>
      </c>
      <c r="N10" s="39"/>
    </row>
    <row r="11" spans="1:14" s="26" customFormat="1" ht="22.5" customHeight="1">
      <c r="A11" s="94" t="s">
        <v>160</v>
      </c>
      <c r="B11" s="92">
        <v>2276</v>
      </c>
      <c r="C11" s="93">
        <f>H13</f>
        <v>11.428</v>
      </c>
      <c r="D11" s="34">
        <v>1</v>
      </c>
      <c r="E11" s="53" t="s">
        <v>53</v>
      </c>
      <c r="F11" s="53" t="s">
        <v>183</v>
      </c>
      <c r="G11" s="53">
        <f>H11+J11+K11</f>
        <v>7.5687</v>
      </c>
      <c r="H11" s="53">
        <v>7.5687</v>
      </c>
      <c r="I11" s="53">
        <v>7.5687</v>
      </c>
      <c r="J11" s="53">
        <v>0</v>
      </c>
      <c r="K11" s="53">
        <v>0</v>
      </c>
      <c r="L11" s="57" t="s">
        <v>232</v>
      </c>
      <c r="M11" s="34" t="s">
        <v>157</v>
      </c>
      <c r="N11" s="37"/>
    </row>
    <row r="12" spans="1:14" s="26" customFormat="1" ht="22.5" customHeight="1">
      <c r="A12" s="94"/>
      <c r="B12" s="92"/>
      <c r="C12" s="94"/>
      <c r="D12" s="34">
        <v>2</v>
      </c>
      <c r="E12" s="53" t="s">
        <v>184</v>
      </c>
      <c r="F12" s="53" t="s">
        <v>185</v>
      </c>
      <c r="G12" s="53">
        <f>H12+J12+K12</f>
        <v>3.8593</v>
      </c>
      <c r="H12" s="53">
        <v>3.8593</v>
      </c>
      <c r="I12" s="53">
        <v>3.8593</v>
      </c>
      <c r="J12" s="53">
        <v>0</v>
      </c>
      <c r="K12" s="53">
        <v>0</v>
      </c>
      <c r="L12" s="57" t="s">
        <v>232</v>
      </c>
      <c r="M12" s="34" t="s">
        <v>157</v>
      </c>
      <c r="N12" s="37"/>
    </row>
    <row r="13" spans="1:14" s="26" customFormat="1" ht="22.5" customHeight="1">
      <c r="A13" s="94"/>
      <c r="B13" s="92"/>
      <c r="C13" s="94"/>
      <c r="D13" s="34" t="s">
        <v>158</v>
      </c>
      <c r="E13" s="53" t="s">
        <v>182</v>
      </c>
      <c r="F13" s="53" t="s">
        <v>182</v>
      </c>
      <c r="G13" s="53">
        <f>H13+J13+K13</f>
        <v>11.428</v>
      </c>
      <c r="H13" s="53">
        <f>SUM(H11:H12)</f>
        <v>11.428</v>
      </c>
      <c r="I13" s="53">
        <f>SUM(I11:I12)</f>
        <v>11.428</v>
      </c>
      <c r="J13" s="53">
        <f>SUM(J11:J12)</f>
        <v>0</v>
      </c>
      <c r="K13" s="53">
        <f>SUM(K11:K12)</f>
        <v>0</v>
      </c>
      <c r="L13" s="60" t="s">
        <v>182</v>
      </c>
      <c r="M13" s="38" t="s">
        <v>159</v>
      </c>
      <c r="N13" s="37"/>
    </row>
    <row r="14" spans="1:14" s="26" customFormat="1" ht="22.5" customHeight="1">
      <c r="A14" s="94" t="s">
        <v>161</v>
      </c>
      <c r="B14" s="92">
        <v>2119</v>
      </c>
      <c r="C14" s="93">
        <f>H20</f>
        <v>9.442699999999999</v>
      </c>
      <c r="D14" s="34">
        <v>1</v>
      </c>
      <c r="E14" s="53" t="s">
        <v>186</v>
      </c>
      <c r="F14" s="53" t="s">
        <v>187</v>
      </c>
      <c r="G14" s="53">
        <f t="shared" si="0"/>
        <v>1.9944</v>
      </c>
      <c r="H14" s="53">
        <v>1.9944</v>
      </c>
      <c r="I14" s="53">
        <v>1.9944</v>
      </c>
      <c r="J14" s="53">
        <v>0</v>
      </c>
      <c r="K14" s="53">
        <v>0</v>
      </c>
      <c r="L14" s="57" t="s">
        <v>232</v>
      </c>
      <c r="M14" s="34" t="s">
        <v>157</v>
      </c>
      <c r="N14" s="37"/>
    </row>
    <row r="15" spans="1:14" s="26" customFormat="1" ht="22.5" customHeight="1">
      <c r="A15" s="94"/>
      <c r="B15" s="92"/>
      <c r="C15" s="93"/>
      <c r="D15" s="34">
        <v>2</v>
      </c>
      <c r="E15" s="53" t="s">
        <v>188</v>
      </c>
      <c r="F15" s="53" t="s">
        <v>187</v>
      </c>
      <c r="G15" s="53">
        <f t="shared" si="0"/>
        <v>2.3594</v>
      </c>
      <c r="H15" s="53">
        <v>2.3594</v>
      </c>
      <c r="I15" s="53">
        <v>2.3594</v>
      </c>
      <c r="J15" s="53">
        <v>0</v>
      </c>
      <c r="K15" s="53">
        <v>0</v>
      </c>
      <c r="L15" s="57" t="s">
        <v>232</v>
      </c>
      <c r="M15" s="34" t="s">
        <v>157</v>
      </c>
      <c r="N15" s="37"/>
    </row>
    <row r="16" spans="1:14" s="26" customFormat="1" ht="22.5" customHeight="1">
      <c r="A16" s="94"/>
      <c r="B16" s="92"/>
      <c r="C16" s="93"/>
      <c r="D16" s="34">
        <v>3</v>
      </c>
      <c r="E16" s="53" t="s">
        <v>189</v>
      </c>
      <c r="F16" s="53" t="s">
        <v>190</v>
      </c>
      <c r="G16" s="53">
        <f>H16+J16+K16</f>
        <v>0.7996</v>
      </c>
      <c r="H16" s="53">
        <v>0.7996</v>
      </c>
      <c r="I16" s="53">
        <v>0.7996</v>
      </c>
      <c r="J16" s="53">
        <v>0</v>
      </c>
      <c r="K16" s="53">
        <v>0</v>
      </c>
      <c r="L16" s="57" t="s">
        <v>232</v>
      </c>
      <c r="M16" s="34" t="s">
        <v>157</v>
      </c>
      <c r="N16" s="37"/>
    </row>
    <row r="17" spans="1:14" s="26" customFormat="1" ht="22.5" customHeight="1">
      <c r="A17" s="94"/>
      <c r="B17" s="92"/>
      <c r="C17" s="93"/>
      <c r="D17" s="34">
        <v>4</v>
      </c>
      <c r="E17" s="53" t="s">
        <v>191</v>
      </c>
      <c r="F17" s="53" t="s">
        <v>190</v>
      </c>
      <c r="G17" s="53">
        <f>H17+J17+K17</f>
        <v>2.6989</v>
      </c>
      <c r="H17" s="53">
        <v>2.6989</v>
      </c>
      <c r="I17" s="53">
        <v>2.6989</v>
      </c>
      <c r="J17" s="53">
        <v>0</v>
      </c>
      <c r="K17" s="53">
        <v>0</v>
      </c>
      <c r="L17" s="57" t="s">
        <v>232</v>
      </c>
      <c r="M17" s="34" t="s">
        <v>157</v>
      </c>
      <c r="N17" s="37"/>
    </row>
    <row r="18" spans="1:14" s="26" customFormat="1" ht="22.5" customHeight="1">
      <c r="A18" s="94"/>
      <c r="B18" s="92"/>
      <c r="C18" s="94"/>
      <c r="D18" s="34">
        <v>5</v>
      </c>
      <c r="E18" s="53" t="s">
        <v>192</v>
      </c>
      <c r="F18" s="53" t="s">
        <v>193</v>
      </c>
      <c r="G18" s="53">
        <f t="shared" si="0"/>
        <v>0.7092</v>
      </c>
      <c r="H18" s="53">
        <v>0.7092</v>
      </c>
      <c r="I18" s="53">
        <v>0.7092</v>
      </c>
      <c r="J18" s="53">
        <v>0</v>
      </c>
      <c r="K18" s="53">
        <v>0</v>
      </c>
      <c r="L18" s="57" t="s">
        <v>232</v>
      </c>
      <c r="M18" s="34" t="s">
        <v>157</v>
      </c>
      <c r="N18" s="37"/>
    </row>
    <row r="19" spans="1:14" s="26" customFormat="1" ht="22.5" customHeight="1">
      <c r="A19" s="94"/>
      <c r="B19" s="92"/>
      <c r="C19" s="94"/>
      <c r="D19" s="34">
        <v>6</v>
      </c>
      <c r="E19" s="53" t="s">
        <v>54</v>
      </c>
      <c r="F19" s="53" t="s">
        <v>194</v>
      </c>
      <c r="G19" s="53">
        <f t="shared" si="0"/>
        <v>0.8812</v>
      </c>
      <c r="H19" s="53">
        <v>0.8812</v>
      </c>
      <c r="I19" s="53">
        <v>0.8812</v>
      </c>
      <c r="J19" s="53">
        <v>0</v>
      </c>
      <c r="K19" s="53">
        <v>0</v>
      </c>
      <c r="L19" s="57" t="s">
        <v>232</v>
      </c>
      <c r="M19" s="34" t="s">
        <v>157</v>
      </c>
      <c r="N19" s="37"/>
    </row>
    <row r="20" spans="1:14" s="26" customFormat="1" ht="22.5" customHeight="1">
      <c r="A20" s="94"/>
      <c r="B20" s="92"/>
      <c r="C20" s="94"/>
      <c r="D20" s="34" t="s">
        <v>158</v>
      </c>
      <c r="E20" s="53" t="s">
        <v>182</v>
      </c>
      <c r="F20" s="53" t="s">
        <v>182</v>
      </c>
      <c r="G20" s="53">
        <f t="shared" si="0"/>
        <v>9.442699999999999</v>
      </c>
      <c r="H20" s="53">
        <f>SUM(H14:H19)</f>
        <v>9.442699999999999</v>
      </c>
      <c r="I20" s="53">
        <f>SUM(I14:I19)</f>
        <v>9.442699999999999</v>
      </c>
      <c r="J20" s="53">
        <f>SUM(J14:J19)</f>
        <v>0</v>
      </c>
      <c r="K20" s="53">
        <f>SUM(K14:K19)</f>
        <v>0</v>
      </c>
      <c r="L20" s="60" t="s">
        <v>182</v>
      </c>
      <c r="M20" s="38" t="s">
        <v>159</v>
      </c>
      <c r="N20" s="37"/>
    </row>
    <row r="21" spans="1:14" s="26" customFormat="1" ht="21.75" customHeight="1">
      <c r="A21" s="94" t="s">
        <v>162</v>
      </c>
      <c r="B21" s="92">
        <v>19256</v>
      </c>
      <c r="C21" s="93">
        <f>H37</f>
        <v>91.13000000000001</v>
      </c>
      <c r="D21" s="34">
        <v>1</v>
      </c>
      <c r="E21" s="53" t="s">
        <v>55</v>
      </c>
      <c r="F21" s="53" t="s">
        <v>195</v>
      </c>
      <c r="G21" s="53">
        <f t="shared" si="0"/>
        <v>3.32</v>
      </c>
      <c r="H21" s="53">
        <v>3.32</v>
      </c>
      <c r="I21" s="53">
        <v>3.32</v>
      </c>
      <c r="J21" s="53">
        <v>0</v>
      </c>
      <c r="K21" s="53">
        <v>0</v>
      </c>
      <c r="L21" s="57" t="s">
        <v>232</v>
      </c>
      <c r="M21" s="34" t="s">
        <v>157</v>
      </c>
      <c r="N21" s="37"/>
    </row>
    <row r="22" spans="1:14" s="26" customFormat="1" ht="21.75" customHeight="1">
      <c r="A22" s="94"/>
      <c r="B22" s="92"/>
      <c r="C22" s="93"/>
      <c r="D22" s="34">
        <v>2</v>
      </c>
      <c r="E22" s="53" t="s">
        <v>196</v>
      </c>
      <c r="F22" s="53" t="s">
        <v>197</v>
      </c>
      <c r="G22" s="53">
        <f t="shared" si="0"/>
        <v>1.8574</v>
      </c>
      <c r="H22" s="53">
        <v>1.8574</v>
      </c>
      <c r="I22" s="53">
        <v>1.8574</v>
      </c>
      <c r="J22" s="53">
        <v>0</v>
      </c>
      <c r="K22" s="53">
        <v>0</v>
      </c>
      <c r="L22" s="57" t="s">
        <v>232</v>
      </c>
      <c r="M22" s="34" t="s">
        <v>157</v>
      </c>
      <c r="N22" s="37"/>
    </row>
    <row r="23" spans="1:14" s="26" customFormat="1" ht="21.75" customHeight="1">
      <c r="A23" s="94"/>
      <c r="B23" s="92"/>
      <c r="C23" s="93"/>
      <c r="D23" s="34">
        <v>3</v>
      </c>
      <c r="E23" s="53" t="s">
        <v>198</v>
      </c>
      <c r="F23" s="53" t="s">
        <v>199</v>
      </c>
      <c r="G23" s="53">
        <f t="shared" si="0"/>
        <v>2.67</v>
      </c>
      <c r="H23" s="53">
        <v>2.67</v>
      </c>
      <c r="I23" s="53">
        <v>2.67</v>
      </c>
      <c r="J23" s="53">
        <v>0</v>
      </c>
      <c r="K23" s="53">
        <v>0</v>
      </c>
      <c r="L23" s="57" t="s">
        <v>232</v>
      </c>
      <c r="M23" s="34" t="s">
        <v>157</v>
      </c>
      <c r="N23" s="37"/>
    </row>
    <row r="24" spans="1:14" s="26" customFormat="1" ht="21.75" customHeight="1">
      <c r="A24" s="94"/>
      <c r="B24" s="92"/>
      <c r="C24" s="93"/>
      <c r="D24" s="34">
        <v>4</v>
      </c>
      <c r="E24" s="53" t="s">
        <v>200</v>
      </c>
      <c r="F24" s="53" t="s">
        <v>199</v>
      </c>
      <c r="G24" s="53">
        <f t="shared" si="0"/>
        <v>2.69</v>
      </c>
      <c r="H24" s="53">
        <v>2.69</v>
      </c>
      <c r="I24" s="53">
        <v>2.69</v>
      </c>
      <c r="J24" s="53">
        <v>0</v>
      </c>
      <c r="K24" s="53">
        <v>0</v>
      </c>
      <c r="L24" s="57" t="s">
        <v>232</v>
      </c>
      <c r="M24" s="34" t="s">
        <v>157</v>
      </c>
      <c r="N24" s="37"/>
    </row>
    <row r="25" spans="1:14" s="26" customFormat="1" ht="21.75" customHeight="1">
      <c r="A25" s="94"/>
      <c r="B25" s="92"/>
      <c r="C25" s="93"/>
      <c r="D25" s="34">
        <v>5</v>
      </c>
      <c r="E25" s="53" t="s">
        <v>201</v>
      </c>
      <c r="F25" s="53" t="s">
        <v>202</v>
      </c>
      <c r="G25" s="53">
        <f t="shared" si="0"/>
        <v>3.28</v>
      </c>
      <c r="H25" s="53">
        <v>3.28</v>
      </c>
      <c r="I25" s="53">
        <v>3.28</v>
      </c>
      <c r="J25" s="53">
        <v>0</v>
      </c>
      <c r="K25" s="53">
        <v>0</v>
      </c>
      <c r="L25" s="57" t="s">
        <v>232</v>
      </c>
      <c r="M25" s="34" t="s">
        <v>157</v>
      </c>
      <c r="N25" s="37"/>
    </row>
    <row r="26" spans="1:14" s="26" customFormat="1" ht="21.75" customHeight="1">
      <c r="A26" s="94"/>
      <c r="B26" s="92"/>
      <c r="C26" s="93"/>
      <c r="D26" s="34">
        <v>6</v>
      </c>
      <c r="E26" s="53" t="s">
        <v>56</v>
      </c>
      <c r="F26" s="53" t="s">
        <v>203</v>
      </c>
      <c r="G26" s="53">
        <f t="shared" si="0"/>
        <v>9.3947</v>
      </c>
      <c r="H26" s="53">
        <v>9.3947</v>
      </c>
      <c r="I26" s="53">
        <v>9.3947</v>
      </c>
      <c r="J26" s="53">
        <v>0</v>
      </c>
      <c r="K26" s="53">
        <v>0</v>
      </c>
      <c r="L26" s="57" t="s">
        <v>232</v>
      </c>
      <c r="M26" s="34" t="s">
        <v>157</v>
      </c>
      <c r="N26" s="37"/>
    </row>
    <row r="27" spans="1:14" s="26" customFormat="1" ht="21.75" customHeight="1">
      <c r="A27" s="94"/>
      <c r="B27" s="92"/>
      <c r="C27" s="93"/>
      <c r="D27" s="34">
        <v>7</v>
      </c>
      <c r="E27" s="53" t="s">
        <v>57</v>
      </c>
      <c r="F27" s="53" t="s">
        <v>204</v>
      </c>
      <c r="G27" s="53">
        <f t="shared" si="0"/>
        <v>6.6039</v>
      </c>
      <c r="H27" s="53">
        <v>6.6039</v>
      </c>
      <c r="I27" s="53">
        <v>6.6039</v>
      </c>
      <c r="J27" s="53">
        <v>0</v>
      </c>
      <c r="K27" s="53">
        <v>0</v>
      </c>
      <c r="L27" s="57" t="s">
        <v>232</v>
      </c>
      <c r="M27" s="34" t="s">
        <v>157</v>
      </c>
      <c r="N27" s="37"/>
    </row>
    <row r="28" spans="1:14" s="26" customFormat="1" ht="21.75" customHeight="1">
      <c r="A28" s="94"/>
      <c r="B28" s="92"/>
      <c r="C28" s="93"/>
      <c r="D28" s="34">
        <v>8</v>
      </c>
      <c r="E28" s="53" t="s">
        <v>58</v>
      </c>
      <c r="F28" s="53" t="s">
        <v>205</v>
      </c>
      <c r="G28" s="53">
        <f t="shared" si="0"/>
        <v>2.7771</v>
      </c>
      <c r="H28" s="53">
        <v>2.7771</v>
      </c>
      <c r="I28" s="53">
        <v>2.7771</v>
      </c>
      <c r="J28" s="53">
        <v>0</v>
      </c>
      <c r="K28" s="53">
        <v>0</v>
      </c>
      <c r="L28" s="57" t="s">
        <v>232</v>
      </c>
      <c r="M28" s="34" t="s">
        <v>157</v>
      </c>
      <c r="N28" s="37"/>
    </row>
    <row r="29" spans="1:14" s="26" customFormat="1" ht="21.75" customHeight="1">
      <c r="A29" s="94"/>
      <c r="B29" s="92"/>
      <c r="C29" s="93"/>
      <c r="D29" s="34">
        <v>9</v>
      </c>
      <c r="E29" s="53" t="s">
        <v>59</v>
      </c>
      <c r="F29" s="53" t="s">
        <v>206</v>
      </c>
      <c r="G29" s="53">
        <f t="shared" si="0"/>
        <v>5.1895</v>
      </c>
      <c r="H29" s="53">
        <v>5.1895</v>
      </c>
      <c r="I29" s="53">
        <v>5.1895</v>
      </c>
      <c r="J29" s="53">
        <v>0</v>
      </c>
      <c r="K29" s="53">
        <v>0</v>
      </c>
      <c r="L29" s="57" t="s">
        <v>232</v>
      </c>
      <c r="M29" s="34" t="s">
        <v>157</v>
      </c>
      <c r="N29" s="37"/>
    </row>
    <row r="30" spans="1:14" s="26" customFormat="1" ht="21.75" customHeight="1">
      <c r="A30" s="94"/>
      <c r="B30" s="92"/>
      <c r="C30" s="93"/>
      <c r="D30" s="34">
        <v>10</v>
      </c>
      <c r="E30" s="53" t="s">
        <v>60</v>
      </c>
      <c r="F30" s="53" t="s">
        <v>207</v>
      </c>
      <c r="G30" s="53">
        <f t="shared" si="0"/>
        <v>8.1482</v>
      </c>
      <c r="H30" s="53">
        <v>8.1482</v>
      </c>
      <c r="I30" s="53">
        <v>8.1482</v>
      </c>
      <c r="J30" s="53">
        <v>0</v>
      </c>
      <c r="K30" s="53">
        <v>0</v>
      </c>
      <c r="L30" s="57" t="s">
        <v>232</v>
      </c>
      <c r="M30" s="34" t="s">
        <v>157</v>
      </c>
      <c r="N30" s="37"/>
    </row>
    <row r="31" spans="1:14" s="26" customFormat="1" ht="21.75" customHeight="1">
      <c r="A31" s="94"/>
      <c r="B31" s="92"/>
      <c r="C31" s="93"/>
      <c r="D31" s="34">
        <v>11</v>
      </c>
      <c r="E31" s="53" t="s">
        <v>61</v>
      </c>
      <c r="F31" s="53" t="s">
        <v>208</v>
      </c>
      <c r="G31" s="53">
        <f t="shared" si="0"/>
        <v>10.5054</v>
      </c>
      <c r="H31" s="53">
        <v>10.5054</v>
      </c>
      <c r="I31" s="53">
        <v>10.5054</v>
      </c>
      <c r="J31" s="53">
        <v>0</v>
      </c>
      <c r="K31" s="53">
        <v>0</v>
      </c>
      <c r="L31" s="57" t="s">
        <v>232</v>
      </c>
      <c r="M31" s="34" t="s">
        <v>157</v>
      </c>
      <c r="N31" s="37"/>
    </row>
    <row r="32" spans="1:14" s="26" customFormat="1" ht="21.75" customHeight="1">
      <c r="A32" s="94"/>
      <c r="B32" s="92"/>
      <c r="C32" s="93"/>
      <c r="D32" s="34">
        <v>12</v>
      </c>
      <c r="E32" s="53" t="s">
        <v>62</v>
      </c>
      <c r="F32" s="53" t="s">
        <v>209</v>
      </c>
      <c r="G32" s="53">
        <f t="shared" si="0"/>
        <v>10.0003</v>
      </c>
      <c r="H32" s="53">
        <v>10.0003</v>
      </c>
      <c r="I32" s="53">
        <v>10.0003</v>
      </c>
      <c r="J32" s="53">
        <v>0</v>
      </c>
      <c r="K32" s="53">
        <v>0</v>
      </c>
      <c r="L32" s="57" t="s">
        <v>232</v>
      </c>
      <c r="M32" s="34" t="s">
        <v>157</v>
      </c>
      <c r="N32" s="37"/>
    </row>
    <row r="33" spans="1:14" s="26" customFormat="1" ht="21.75" customHeight="1">
      <c r="A33" s="94"/>
      <c r="B33" s="92"/>
      <c r="C33" s="93"/>
      <c r="D33" s="34">
        <v>13</v>
      </c>
      <c r="E33" s="53" t="s">
        <v>63</v>
      </c>
      <c r="F33" s="53" t="s">
        <v>210</v>
      </c>
      <c r="G33" s="53">
        <f t="shared" si="0"/>
        <v>4.0966</v>
      </c>
      <c r="H33" s="53">
        <v>4.0966</v>
      </c>
      <c r="I33" s="53">
        <v>4.0966</v>
      </c>
      <c r="J33" s="53">
        <v>0</v>
      </c>
      <c r="K33" s="53">
        <v>0</v>
      </c>
      <c r="L33" s="57" t="s">
        <v>232</v>
      </c>
      <c r="M33" s="34" t="s">
        <v>157</v>
      </c>
      <c r="N33" s="37"/>
    </row>
    <row r="34" spans="1:14" s="26" customFormat="1" ht="21.75" customHeight="1">
      <c r="A34" s="94"/>
      <c r="B34" s="92"/>
      <c r="C34" s="93"/>
      <c r="D34" s="34">
        <v>14</v>
      </c>
      <c r="E34" s="53" t="s">
        <v>64</v>
      </c>
      <c r="F34" s="53" t="s">
        <v>211</v>
      </c>
      <c r="G34" s="53">
        <f t="shared" si="0"/>
        <v>8.7959</v>
      </c>
      <c r="H34" s="53">
        <v>8.7959</v>
      </c>
      <c r="I34" s="53">
        <v>8.7959</v>
      </c>
      <c r="J34" s="53">
        <v>0</v>
      </c>
      <c r="K34" s="53">
        <v>0</v>
      </c>
      <c r="L34" s="57" t="s">
        <v>232</v>
      </c>
      <c r="M34" s="34" t="s">
        <v>157</v>
      </c>
      <c r="N34" s="37"/>
    </row>
    <row r="35" spans="1:14" s="26" customFormat="1" ht="21.75" customHeight="1">
      <c r="A35" s="94"/>
      <c r="B35" s="92"/>
      <c r="C35" s="93"/>
      <c r="D35" s="34">
        <v>15</v>
      </c>
      <c r="E35" s="53" t="s">
        <v>65</v>
      </c>
      <c r="F35" s="53" t="s">
        <v>212</v>
      </c>
      <c r="G35" s="53">
        <f t="shared" si="0"/>
        <v>2.8651</v>
      </c>
      <c r="H35" s="53">
        <v>2.8651</v>
      </c>
      <c r="I35" s="53">
        <v>2.8651</v>
      </c>
      <c r="J35" s="53">
        <v>0</v>
      </c>
      <c r="K35" s="53">
        <v>0</v>
      </c>
      <c r="L35" s="57" t="s">
        <v>232</v>
      </c>
      <c r="M35" s="34" t="s">
        <v>157</v>
      </c>
      <c r="N35" s="37"/>
    </row>
    <row r="36" spans="1:14" s="26" customFormat="1" ht="21.75" customHeight="1">
      <c r="A36" s="94"/>
      <c r="B36" s="92"/>
      <c r="C36" s="93"/>
      <c r="D36" s="34">
        <v>16</v>
      </c>
      <c r="E36" s="53" t="s">
        <v>66</v>
      </c>
      <c r="F36" s="53" t="s">
        <v>213</v>
      </c>
      <c r="G36" s="53">
        <f t="shared" si="0"/>
        <v>8.9359</v>
      </c>
      <c r="H36" s="53">
        <v>8.9359</v>
      </c>
      <c r="I36" s="53">
        <v>8.9359</v>
      </c>
      <c r="J36" s="53">
        <v>0</v>
      </c>
      <c r="K36" s="53">
        <v>0</v>
      </c>
      <c r="L36" s="57" t="s">
        <v>232</v>
      </c>
      <c r="M36" s="34" t="s">
        <v>157</v>
      </c>
      <c r="N36" s="37"/>
    </row>
    <row r="37" spans="1:14" s="26" customFormat="1" ht="21.75" customHeight="1">
      <c r="A37" s="94"/>
      <c r="B37" s="92"/>
      <c r="C37" s="94"/>
      <c r="D37" s="34" t="s">
        <v>158</v>
      </c>
      <c r="E37" s="53" t="s">
        <v>182</v>
      </c>
      <c r="F37" s="53" t="s">
        <v>182</v>
      </c>
      <c r="G37" s="53">
        <f aca="true" t="shared" si="1" ref="G37:G46">H37+J37+K37</f>
        <v>91.13000000000001</v>
      </c>
      <c r="H37" s="53">
        <f>SUM(H21:H36)</f>
        <v>91.13000000000001</v>
      </c>
      <c r="I37" s="53">
        <f>SUM(I21:I36)</f>
        <v>91.13000000000001</v>
      </c>
      <c r="J37" s="53">
        <f>SUM(J21:J36)</f>
        <v>0</v>
      </c>
      <c r="K37" s="53">
        <f>SUM(K21:K36)</f>
        <v>0</v>
      </c>
      <c r="L37" s="60" t="s">
        <v>182</v>
      </c>
      <c r="M37" s="38" t="s">
        <v>159</v>
      </c>
      <c r="N37" s="37"/>
    </row>
    <row r="38" spans="1:14" s="26" customFormat="1" ht="21.75" customHeight="1">
      <c r="A38" s="94" t="s">
        <v>163</v>
      </c>
      <c r="B38" s="92">
        <v>7372</v>
      </c>
      <c r="C38" s="93">
        <f>H46</f>
        <v>0</v>
      </c>
      <c r="D38" s="34">
        <v>1</v>
      </c>
      <c r="E38" s="53" t="s">
        <v>67</v>
      </c>
      <c r="F38" s="53" t="s">
        <v>214</v>
      </c>
      <c r="G38" s="53">
        <f t="shared" si="1"/>
        <v>3.1756</v>
      </c>
      <c r="H38" s="53">
        <v>0</v>
      </c>
      <c r="I38" s="53">
        <v>0</v>
      </c>
      <c r="J38" s="53">
        <v>3.1756</v>
      </c>
      <c r="K38" s="53">
        <v>0</v>
      </c>
      <c r="L38" s="57" t="s">
        <v>232</v>
      </c>
      <c r="M38" s="34" t="s">
        <v>157</v>
      </c>
      <c r="N38" s="37"/>
    </row>
    <row r="39" spans="1:14" s="26" customFormat="1" ht="21.75" customHeight="1">
      <c r="A39" s="94"/>
      <c r="B39" s="92"/>
      <c r="C39" s="93"/>
      <c r="D39" s="34">
        <v>2</v>
      </c>
      <c r="E39" s="53" t="s">
        <v>215</v>
      </c>
      <c r="F39" s="53" t="s">
        <v>216</v>
      </c>
      <c r="G39" s="53">
        <f t="shared" si="1"/>
        <v>6.183</v>
      </c>
      <c r="H39" s="53">
        <v>0</v>
      </c>
      <c r="I39" s="53">
        <v>0</v>
      </c>
      <c r="J39" s="53">
        <v>6.183</v>
      </c>
      <c r="K39" s="53">
        <v>0</v>
      </c>
      <c r="L39" s="57" t="s">
        <v>232</v>
      </c>
      <c r="M39" s="34" t="s">
        <v>157</v>
      </c>
      <c r="N39" s="37"/>
    </row>
    <row r="40" spans="1:14" s="26" customFormat="1" ht="21.75" customHeight="1">
      <c r="A40" s="94"/>
      <c r="B40" s="92"/>
      <c r="C40" s="93"/>
      <c r="D40" s="34">
        <v>3</v>
      </c>
      <c r="E40" s="53" t="s">
        <v>217</v>
      </c>
      <c r="F40" s="53" t="s">
        <v>218</v>
      </c>
      <c r="G40" s="53">
        <f t="shared" si="1"/>
        <v>4.4246</v>
      </c>
      <c r="H40" s="53">
        <v>0</v>
      </c>
      <c r="I40" s="53">
        <v>0</v>
      </c>
      <c r="J40" s="53">
        <v>4.4246</v>
      </c>
      <c r="K40" s="53">
        <v>0</v>
      </c>
      <c r="L40" s="57" t="s">
        <v>232</v>
      </c>
      <c r="M40" s="34" t="s">
        <v>157</v>
      </c>
      <c r="N40" s="37"/>
    </row>
    <row r="41" spans="1:14" s="26" customFormat="1" ht="21.75" customHeight="1">
      <c r="A41" s="94"/>
      <c r="B41" s="92"/>
      <c r="C41" s="93"/>
      <c r="D41" s="34">
        <v>4</v>
      </c>
      <c r="E41" s="53" t="s">
        <v>219</v>
      </c>
      <c r="F41" s="53" t="s">
        <v>220</v>
      </c>
      <c r="G41" s="53">
        <f t="shared" si="1"/>
        <v>3.7886</v>
      </c>
      <c r="H41" s="53">
        <v>0</v>
      </c>
      <c r="I41" s="53">
        <v>0</v>
      </c>
      <c r="J41" s="53">
        <v>3.7886</v>
      </c>
      <c r="K41" s="53">
        <v>0</v>
      </c>
      <c r="L41" s="57" t="s">
        <v>232</v>
      </c>
      <c r="M41" s="34" t="s">
        <v>157</v>
      </c>
      <c r="N41" s="37"/>
    </row>
    <row r="42" spans="1:14" s="26" customFormat="1" ht="21.75" customHeight="1">
      <c r="A42" s="94"/>
      <c r="B42" s="92"/>
      <c r="C42" s="93"/>
      <c r="D42" s="34">
        <v>5</v>
      </c>
      <c r="E42" s="53" t="s">
        <v>68</v>
      </c>
      <c r="F42" s="53" t="s">
        <v>221</v>
      </c>
      <c r="G42" s="53">
        <f t="shared" si="1"/>
        <v>6.1969</v>
      </c>
      <c r="H42" s="53">
        <v>0</v>
      </c>
      <c r="I42" s="53">
        <v>0</v>
      </c>
      <c r="J42" s="53">
        <v>6.1969</v>
      </c>
      <c r="K42" s="53">
        <v>0</v>
      </c>
      <c r="L42" s="57" t="s">
        <v>232</v>
      </c>
      <c r="M42" s="34" t="s">
        <v>157</v>
      </c>
      <c r="N42" s="37"/>
    </row>
    <row r="43" spans="1:14" s="26" customFormat="1" ht="21.75" customHeight="1">
      <c r="A43" s="94"/>
      <c r="B43" s="92"/>
      <c r="C43" s="93"/>
      <c r="D43" s="34">
        <v>6</v>
      </c>
      <c r="E43" s="53" t="s">
        <v>69</v>
      </c>
      <c r="F43" s="53" t="s">
        <v>222</v>
      </c>
      <c r="G43" s="53">
        <f t="shared" si="1"/>
        <v>4.4908</v>
      </c>
      <c r="H43" s="53">
        <v>0</v>
      </c>
      <c r="I43" s="53">
        <v>0</v>
      </c>
      <c r="J43" s="53">
        <v>4.4908</v>
      </c>
      <c r="K43" s="53">
        <v>0</v>
      </c>
      <c r="L43" s="57" t="s">
        <v>232</v>
      </c>
      <c r="M43" s="34" t="s">
        <v>157</v>
      </c>
      <c r="N43" s="37"/>
    </row>
    <row r="44" spans="1:14" s="26" customFormat="1" ht="21.75" customHeight="1">
      <c r="A44" s="94"/>
      <c r="B44" s="92"/>
      <c r="C44" s="94"/>
      <c r="D44" s="34">
        <v>7</v>
      </c>
      <c r="E44" s="53" t="s">
        <v>70</v>
      </c>
      <c r="F44" s="53" t="s">
        <v>223</v>
      </c>
      <c r="G44" s="53">
        <f t="shared" si="1"/>
        <v>5.6841</v>
      </c>
      <c r="H44" s="53">
        <v>0</v>
      </c>
      <c r="I44" s="53">
        <v>0</v>
      </c>
      <c r="J44" s="53">
        <v>5.6841</v>
      </c>
      <c r="K44" s="53">
        <v>0</v>
      </c>
      <c r="L44" s="57" t="s">
        <v>232</v>
      </c>
      <c r="M44" s="34" t="s">
        <v>157</v>
      </c>
      <c r="N44" s="37"/>
    </row>
    <row r="45" spans="1:14" s="26" customFormat="1" ht="21.75" customHeight="1">
      <c r="A45" s="94"/>
      <c r="B45" s="92"/>
      <c r="C45" s="94"/>
      <c r="D45" s="34">
        <v>8</v>
      </c>
      <c r="E45" s="53" t="s">
        <v>71</v>
      </c>
      <c r="F45" s="53" t="s">
        <v>224</v>
      </c>
      <c r="G45" s="53">
        <f t="shared" si="1"/>
        <v>5.0815</v>
      </c>
      <c r="H45" s="53">
        <v>0</v>
      </c>
      <c r="I45" s="53">
        <v>0</v>
      </c>
      <c r="J45" s="53">
        <v>5.0815</v>
      </c>
      <c r="K45" s="53">
        <v>0</v>
      </c>
      <c r="L45" s="57" t="s">
        <v>232</v>
      </c>
      <c r="M45" s="34" t="s">
        <v>157</v>
      </c>
      <c r="N45" s="37"/>
    </row>
    <row r="46" spans="1:14" s="26" customFormat="1" ht="21.75" customHeight="1">
      <c r="A46" s="94"/>
      <c r="B46" s="92"/>
      <c r="C46" s="94"/>
      <c r="D46" s="34" t="s">
        <v>158</v>
      </c>
      <c r="E46" s="53" t="s">
        <v>182</v>
      </c>
      <c r="F46" s="53" t="s">
        <v>182</v>
      </c>
      <c r="G46" s="53">
        <f t="shared" si="1"/>
        <v>39.025099999999995</v>
      </c>
      <c r="H46" s="53">
        <f>SUM(H38:H45)</f>
        <v>0</v>
      </c>
      <c r="I46" s="53">
        <f>SUM(I38:I45)</f>
        <v>0</v>
      </c>
      <c r="J46" s="53">
        <f>SUM(J38:J45)</f>
        <v>39.025099999999995</v>
      </c>
      <c r="K46" s="53">
        <f>SUM(K38:K45)</f>
        <v>0</v>
      </c>
      <c r="L46" s="60" t="s">
        <v>182</v>
      </c>
      <c r="M46" s="38" t="s">
        <v>159</v>
      </c>
      <c r="N46" s="37"/>
    </row>
    <row r="47" spans="1:14" s="26" customFormat="1" ht="21.75" customHeight="1">
      <c r="A47" s="94" t="s">
        <v>164</v>
      </c>
      <c r="B47" s="92">
        <v>16206</v>
      </c>
      <c r="C47" s="93">
        <f>H71</f>
        <v>161.79380000000003</v>
      </c>
      <c r="D47" s="34">
        <v>1</v>
      </c>
      <c r="E47" s="54" t="s">
        <v>99</v>
      </c>
      <c r="F47" s="54" t="s">
        <v>123</v>
      </c>
      <c r="G47" s="53">
        <f aca="true" t="shared" si="2" ref="G47:G71">H47+J47+K47</f>
        <v>2.6667</v>
      </c>
      <c r="H47" s="53">
        <v>2.6667</v>
      </c>
      <c r="I47" s="53">
        <v>0</v>
      </c>
      <c r="J47" s="53">
        <v>0</v>
      </c>
      <c r="K47" s="53">
        <v>0</v>
      </c>
      <c r="L47" s="57" t="s">
        <v>98</v>
      </c>
      <c r="M47" s="34" t="s">
        <v>7</v>
      </c>
      <c r="N47" s="37"/>
    </row>
    <row r="48" spans="1:14" s="26" customFormat="1" ht="21.75" customHeight="1">
      <c r="A48" s="94"/>
      <c r="B48" s="92"/>
      <c r="C48" s="93"/>
      <c r="D48" s="34">
        <v>2</v>
      </c>
      <c r="E48" s="54" t="s">
        <v>100</v>
      </c>
      <c r="F48" s="54" t="s">
        <v>124</v>
      </c>
      <c r="G48" s="53">
        <f t="shared" si="2"/>
        <v>6.8</v>
      </c>
      <c r="H48" s="53">
        <v>6.8</v>
      </c>
      <c r="I48" s="53">
        <v>0</v>
      </c>
      <c r="J48" s="53">
        <v>0</v>
      </c>
      <c r="K48" s="53">
        <v>0</v>
      </c>
      <c r="L48" s="57" t="s">
        <v>98</v>
      </c>
      <c r="M48" s="34" t="s">
        <v>7</v>
      </c>
      <c r="N48" s="37"/>
    </row>
    <row r="49" spans="1:14" s="26" customFormat="1" ht="21.75" customHeight="1">
      <c r="A49" s="94"/>
      <c r="B49" s="92"/>
      <c r="C49" s="93"/>
      <c r="D49" s="34">
        <v>3</v>
      </c>
      <c r="E49" s="54" t="s">
        <v>101</v>
      </c>
      <c r="F49" s="54" t="s">
        <v>125</v>
      </c>
      <c r="G49" s="53">
        <f t="shared" si="2"/>
        <v>2.2367</v>
      </c>
      <c r="H49" s="53">
        <v>2.2367</v>
      </c>
      <c r="I49" s="53">
        <v>0</v>
      </c>
      <c r="J49" s="53">
        <v>0</v>
      </c>
      <c r="K49" s="53">
        <v>0</v>
      </c>
      <c r="L49" s="57" t="s">
        <v>98</v>
      </c>
      <c r="M49" s="34" t="s">
        <v>7</v>
      </c>
      <c r="N49" s="37"/>
    </row>
    <row r="50" spans="1:14" s="26" customFormat="1" ht="21.75" customHeight="1">
      <c r="A50" s="94"/>
      <c r="B50" s="92"/>
      <c r="C50" s="93"/>
      <c r="D50" s="34">
        <v>4</v>
      </c>
      <c r="E50" s="54" t="s">
        <v>102</v>
      </c>
      <c r="F50" s="54" t="s">
        <v>125</v>
      </c>
      <c r="G50" s="53">
        <f t="shared" si="2"/>
        <v>4.7447</v>
      </c>
      <c r="H50" s="53">
        <v>4.7447</v>
      </c>
      <c r="I50" s="53">
        <v>0</v>
      </c>
      <c r="J50" s="53">
        <v>0</v>
      </c>
      <c r="K50" s="53">
        <v>0</v>
      </c>
      <c r="L50" s="57" t="s">
        <v>98</v>
      </c>
      <c r="M50" s="34" t="s">
        <v>7</v>
      </c>
      <c r="N50" s="37"/>
    </row>
    <row r="51" spans="1:14" s="26" customFormat="1" ht="21.75" customHeight="1">
      <c r="A51" s="94"/>
      <c r="B51" s="92"/>
      <c r="C51" s="93"/>
      <c r="D51" s="34">
        <v>5</v>
      </c>
      <c r="E51" s="54" t="s">
        <v>103</v>
      </c>
      <c r="F51" s="54" t="s">
        <v>126</v>
      </c>
      <c r="G51" s="53">
        <f t="shared" si="2"/>
        <v>10.426</v>
      </c>
      <c r="H51" s="53">
        <v>10.426</v>
      </c>
      <c r="I51" s="53">
        <v>8.7833</v>
      </c>
      <c r="J51" s="53">
        <v>0</v>
      </c>
      <c r="K51" s="53">
        <v>0</v>
      </c>
      <c r="L51" s="57" t="s">
        <v>98</v>
      </c>
      <c r="M51" s="34" t="s">
        <v>7</v>
      </c>
      <c r="N51" s="37"/>
    </row>
    <row r="52" spans="1:14" s="26" customFormat="1" ht="21.75" customHeight="1">
      <c r="A52" s="94"/>
      <c r="B52" s="92"/>
      <c r="C52" s="93"/>
      <c r="D52" s="34">
        <v>6</v>
      </c>
      <c r="E52" s="54" t="s">
        <v>104</v>
      </c>
      <c r="F52" s="54" t="s">
        <v>127</v>
      </c>
      <c r="G52" s="53">
        <f t="shared" si="2"/>
        <v>4.8687</v>
      </c>
      <c r="H52" s="53">
        <v>4.8687</v>
      </c>
      <c r="I52" s="53">
        <v>4.4613</v>
      </c>
      <c r="J52" s="53">
        <v>0</v>
      </c>
      <c r="K52" s="53">
        <v>0</v>
      </c>
      <c r="L52" s="57" t="s">
        <v>98</v>
      </c>
      <c r="M52" s="34" t="s">
        <v>7</v>
      </c>
      <c r="N52" s="37"/>
    </row>
    <row r="53" spans="1:14" s="26" customFormat="1" ht="21.75" customHeight="1">
      <c r="A53" s="94"/>
      <c r="B53" s="92"/>
      <c r="C53" s="93"/>
      <c r="D53" s="34">
        <v>7</v>
      </c>
      <c r="E53" s="54" t="s">
        <v>105</v>
      </c>
      <c r="F53" s="54" t="s">
        <v>128</v>
      </c>
      <c r="G53" s="53">
        <f t="shared" si="2"/>
        <v>1.8085</v>
      </c>
      <c r="H53" s="53">
        <v>1.8085</v>
      </c>
      <c r="I53" s="53">
        <v>0</v>
      </c>
      <c r="J53" s="53">
        <v>0</v>
      </c>
      <c r="K53" s="53">
        <v>0</v>
      </c>
      <c r="L53" s="57" t="s">
        <v>98</v>
      </c>
      <c r="M53" s="34" t="s">
        <v>7</v>
      </c>
      <c r="N53" s="37"/>
    </row>
    <row r="54" spans="1:14" s="26" customFormat="1" ht="21.75" customHeight="1">
      <c r="A54" s="94"/>
      <c r="B54" s="92"/>
      <c r="C54" s="93"/>
      <c r="D54" s="34">
        <v>8</v>
      </c>
      <c r="E54" s="54" t="s">
        <v>106</v>
      </c>
      <c r="F54" s="54" t="s">
        <v>129</v>
      </c>
      <c r="G54" s="53">
        <f t="shared" si="2"/>
        <v>6.1333</v>
      </c>
      <c r="H54" s="53">
        <v>6.1333</v>
      </c>
      <c r="I54" s="53">
        <v>0</v>
      </c>
      <c r="J54" s="53">
        <v>0</v>
      </c>
      <c r="K54" s="53">
        <v>0</v>
      </c>
      <c r="L54" s="57" t="s">
        <v>98</v>
      </c>
      <c r="M54" s="34" t="s">
        <v>7</v>
      </c>
      <c r="N54" s="37"/>
    </row>
    <row r="55" spans="1:14" s="26" customFormat="1" ht="21.75" customHeight="1">
      <c r="A55" s="94"/>
      <c r="B55" s="92"/>
      <c r="C55" s="93"/>
      <c r="D55" s="34">
        <v>9</v>
      </c>
      <c r="E55" s="54" t="s">
        <v>107</v>
      </c>
      <c r="F55" s="54" t="s">
        <v>130</v>
      </c>
      <c r="G55" s="53">
        <f t="shared" si="2"/>
        <v>15.3753</v>
      </c>
      <c r="H55" s="53">
        <v>15.3753</v>
      </c>
      <c r="I55" s="53">
        <v>3.0033</v>
      </c>
      <c r="J55" s="53">
        <v>0</v>
      </c>
      <c r="K55" s="53">
        <v>0</v>
      </c>
      <c r="L55" s="57" t="s">
        <v>98</v>
      </c>
      <c r="M55" s="34" t="s">
        <v>7</v>
      </c>
      <c r="N55" s="37"/>
    </row>
    <row r="56" spans="1:14" s="26" customFormat="1" ht="21.75" customHeight="1">
      <c r="A56" s="94"/>
      <c r="B56" s="92"/>
      <c r="C56" s="93"/>
      <c r="D56" s="34">
        <v>10</v>
      </c>
      <c r="E56" s="55" t="s">
        <v>108</v>
      </c>
      <c r="F56" s="55" t="s">
        <v>131</v>
      </c>
      <c r="G56" s="53">
        <f t="shared" si="2"/>
        <v>3.162</v>
      </c>
      <c r="H56" s="53">
        <v>3.162</v>
      </c>
      <c r="I56" s="53">
        <v>1.4103</v>
      </c>
      <c r="J56" s="53">
        <v>0</v>
      </c>
      <c r="K56" s="53">
        <v>0</v>
      </c>
      <c r="L56" s="57" t="s">
        <v>98</v>
      </c>
      <c r="M56" s="34" t="s">
        <v>7</v>
      </c>
      <c r="N56" s="37"/>
    </row>
    <row r="57" spans="1:14" s="26" customFormat="1" ht="21.75" customHeight="1">
      <c r="A57" s="94"/>
      <c r="B57" s="92"/>
      <c r="C57" s="93"/>
      <c r="D57" s="34">
        <v>11</v>
      </c>
      <c r="E57" s="54" t="s">
        <v>109</v>
      </c>
      <c r="F57" s="54" t="s">
        <v>132</v>
      </c>
      <c r="G57" s="53">
        <f t="shared" si="2"/>
        <v>19.0353</v>
      </c>
      <c r="H57" s="53">
        <v>19.0353</v>
      </c>
      <c r="I57" s="53">
        <v>16.0247</v>
      </c>
      <c r="J57" s="53">
        <v>0</v>
      </c>
      <c r="K57" s="53">
        <v>0</v>
      </c>
      <c r="L57" s="57" t="s">
        <v>98</v>
      </c>
      <c r="M57" s="34" t="s">
        <v>7</v>
      </c>
      <c r="N57" s="37"/>
    </row>
    <row r="58" spans="1:14" s="26" customFormat="1" ht="21.75" customHeight="1">
      <c r="A58" s="94"/>
      <c r="B58" s="92"/>
      <c r="C58" s="93"/>
      <c r="D58" s="34">
        <v>12</v>
      </c>
      <c r="E58" s="54" t="s">
        <v>110</v>
      </c>
      <c r="F58" s="54" t="s">
        <v>132</v>
      </c>
      <c r="G58" s="53">
        <f t="shared" si="2"/>
        <v>18.6093</v>
      </c>
      <c r="H58" s="53">
        <v>18.6093</v>
      </c>
      <c r="I58" s="53">
        <v>16.1487</v>
      </c>
      <c r="J58" s="53">
        <v>0</v>
      </c>
      <c r="K58" s="53">
        <v>0</v>
      </c>
      <c r="L58" s="57" t="s">
        <v>98</v>
      </c>
      <c r="M58" s="34" t="s">
        <v>7</v>
      </c>
      <c r="N58" s="37"/>
    </row>
    <row r="59" spans="1:14" s="26" customFormat="1" ht="21.75" customHeight="1">
      <c r="A59" s="94"/>
      <c r="B59" s="92"/>
      <c r="C59" s="93"/>
      <c r="D59" s="34">
        <v>13</v>
      </c>
      <c r="E59" s="54" t="s">
        <v>111</v>
      </c>
      <c r="F59" s="54" t="s">
        <v>132</v>
      </c>
      <c r="G59" s="53">
        <f t="shared" si="2"/>
        <v>18.3707</v>
      </c>
      <c r="H59" s="53">
        <v>18.3707</v>
      </c>
      <c r="I59" s="53">
        <v>15.6033</v>
      </c>
      <c r="J59" s="53">
        <v>0</v>
      </c>
      <c r="K59" s="53">
        <v>0</v>
      </c>
      <c r="L59" s="57" t="s">
        <v>98</v>
      </c>
      <c r="M59" s="34" t="s">
        <v>7</v>
      </c>
      <c r="N59" s="37"/>
    </row>
    <row r="60" spans="1:14" s="26" customFormat="1" ht="21.75" customHeight="1">
      <c r="A60" s="94"/>
      <c r="B60" s="92"/>
      <c r="C60" s="93"/>
      <c r="D60" s="34">
        <v>14</v>
      </c>
      <c r="E60" s="54" t="s">
        <v>112</v>
      </c>
      <c r="F60" s="54" t="s">
        <v>132</v>
      </c>
      <c r="G60" s="53">
        <f t="shared" si="2"/>
        <v>2.0073</v>
      </c>
      <c r="H60" s="53">
        <v>2.0073</v>
      </c>
      <c r="I60" s="53">
        <v>0</v>
      </c>
      <c r="J60" s="53">
        <v>0</v>
      </c>
      <c r="K60" s="53">
        <v>0</v>
      </c>
      <c r="L60" s="57" t="s">
        <v>98</v>
      </c>
      <c r="M60" s="34" t="s">
        <v>7</v>
      </c>
      <c r="N60" s="37"/>
    </row>
    <row r="61" spans="1:14" s="26" customFormat="1" ht="21.75" customHeight="1">
      <c r="A61" s="94"/>
      <c r="B61" s="92"/>
      <c r="C61" s="93"/>
      <c r="D61" s="34">
        <v>15</v>
      </c>
      <c r="E61" s="54" t="s">
        <v>113</v>
      </c>
      <c r="F61" s="54" t="s">
        <v>133</v>
      </c>
      <c r="G61" s="53">
        <f t="shared" si="2"/>
        <v>9.6667</v>
      </c>
      <c r="H61" s="53">
        <v>9.6667</v>
      </c>
      <c r="I61" s="53">
        <v>9.6667</v>
      </c>
      <c r="J61" s="53">
        <v>0</v>
      </c>
      <c r="K61" s="53">
        <v>0</v>
      </c>
      <c r="L61" s="57" t="s">
        <v>98</v>
      </c>
      <c r="M61" s="34" t="s">
        <v>7</v>
      </c>
      <c r="N61" s="37"/>
    </row>
    <row r="62" spans="1:14" s="26" customFormat="1" ht="21.75" customHeight="1">
      <c r="A62" s="94"/>
      <c r="B62" s="92"/>
      <c r="C62" s="93"/>
      <c r="D62" s="34">
        <v>16</v>
      </c>
      <c r="E62" s="54" t="s">
        <v>114</v>
      </c>
      <c r="F62" s="54" t="s">
        <v>133</v>
      </c>
      <c r="G62" s="53">
        <f t="shared" si="2"/>
        <v>2.7467</v>
      </c>
      <c r="H62" s="53">
        <v>2.7467</v>
      </c>
      <c r="I62" s="53">
        <v>0</v>
      </c>
      <c r="J62" s="53">
        <v>0</v>
      </c>
      <c r="K62" s="53">
        <v>0</v>
      </c>
      <c r="L62" s="57" t="s">
        <v>98</v>
      </c>
      <c r="M62" s="34" t="s">
        <v>7</v>
      </c>
      <c r="N62" s="37"/>
    </row>
    <row r="63" spans="1:14" s="26" customFormat="1" ht="21.75" customHeight="1">
      <c r="A63" s="94"/>
      <c r="B63" s="92"/>
      <c r="C63" s="93"/>
      <c r="D63" s="34">
        <v>17</v>
      </c>
      <c r="E63" s="54" t="s">
        <v>115</v>
      </c>
      <c r="F63" s="54" t="s">
        <v>133</v>
      </c>
      <c r="G63" s="53">
        <f t="shared" si="2"/>
        <v>2.5333</v>
      </c>
      <c r="H63" s="53">
        <v>2.5333</v>
      </c>
      <c r="I63" s="53">
        <v>0</v>
      </c>
      <c r="J63" s="53">
        <v>0</v>
      </c>
      <c r="K63" s="53">
        <v>0</v>
      </c>
      <c r="L63" s="57" t="s">
        <v>98</v>
      </c>
      <c r="M63" s="34" t="s">
        <v>7</v>
      </c>
      <c r="N63" s="37"/>
    </row>
    <row r="64" spans="1:14" s="26" customFormat="1" ht="21.75" customHeight="1">
      <c r="A64" s="94"/>
      <c r="B64" s="92"/>
      <c r="C64" s="93"/>
      <c r="D64" s="34">
        <v>18</v>
      </c>
      <c r="E64" s="54" t="s">
        <v>116</v>
      </c>
      <c r="F64" s="54" t="s">
        <v>133</v>
      </c>
      <c r="G64" s="53">
        <f t="shared" si="2"/>
        <v>2.12</v>
      </c>
      <c r="H64" s="53">
        <v>2.12</v>
      </c>
      <c r="I64" s="53">
        <v>0</v>
      </c>
      <c r="J64" s="53">
        <v>0</v>
      </c>
      <c r="K64" s="53">
        <v>0</v>
      </c>
      <c r="L64" s="57" t="s">
        <v>98</v>
      </c>
      <c r="M64" s="34" t="s">
        <v>7</v>
      </c>
      <c r="N64" s="37"/>
    </row>
    <row r="65" spans="1:14" s="26" customFormat="1" ht="21.75" customHeight="1">
      <c r="A65" s="94"/>
      <c r="B65" s="92"/>
      <c r="C65" s="93"/>
      <c r="D65" s="34">
        <v>19</v>
      </c>
      <c r="E65" s="54" t="s">
        <v>117</v>
      </c>
      <c r="F65" s="54" t="s">
        <v>134</v>
      </c>
      <c r="G65" s="53">
        <f t="shared" si="2"/>
        <v>8</v>
      </c>
      <c r="H65" s="53">
        <v>8</v>
      </c>
      <c r="I65" s="53">
        <v>8</v>
      </c>
      <c r="J65" s="53">
        <v>0</v>
      </c>
      <c r="K65" s="53">
        <v>0</v>
      </c>
      <c r="L65" s="57" t="s">
        <v>98</v>
      </c>
      <c r="M65" s="34" t="s">
        <v>7</v>
      </c>
      <c r="N65" s="37"/>
    </row>
    <row r="66" spans="1:14" s="26" customFormat="1" ht="21.75" customHeight="1">
      <c r="A66" s="94"/>
      <c r="B66" s="92"/>
      <c r="C66" s="93"/>
      <c r="D66" s="34">
        <v>20</v>
      </c>
      <c r="E66" s="54" t="s">
        <v>118</v>
      </c>
      <c r="F66" s="54" t="s">
        <v>134</v>
      </c>
      <c r="G66" s="53">
        <f t="shared" si="2"/>
        <v>6.4</v>
      </c>
      <c r="H66" s="53">
        <v>6.4</v>
      </c>
      <c r="I66" s="53">
        <v>2.48</v>
      </c>
      <c r="J66" s="53">
        <v>0</v>
      </c>
      <c r="K66" s="53">
        <v>0</v>
      </c>
      <c r="L66" s="57" t="s">
        <v>98</v>
      </c>
      <c r="M66" s="34" t="s">
        <v>7</v>
      </c>
      <c r="N66" s="37"/>
    </row>
    <row r="67" spans="1:14" s="26" customFormat="1" ht="21.75" customHeight="1">
      <c r="A67" s="94"/>
      <c r="B67" s="92"/>
      <c r="C67" s="93"/>
      <c r="D67" s="34">
        <v>21</v>
      </c>
      <c r="E67" s="54" t="s">
        <v>119</v>
      </c>
      <c r="F67" s="54" t="s">
        <v>134</v>
      </c>
      <c r="G67" s="53">
        <f t="shared" si="2"/>
        <v>5.5333</v>
      </c>
      <c r="H67" s="53">
        <v>5.5333</v>
      </c>
      <c r="I67" s="53">
        <v>0</v>
      </c>
      <c r="J67" s="53">
        <v>0</v>
      </c>
      <c r="K67" s="53">
        <v>0</v>
      </c>
      <c r="L67" s="57" t="s">
        <v>98</v>
      </c>
      <c r="M67" s="34" t="s">
        <v>7</v>
      </c>
      <c r="N67" s="37"/>
    </row>
    <row r="68" spans="1:14" s="26" customFormat="1" ht="21.75" customHeight="1">
      <c r="A68" s="94"/>
      <c r="B68" s="92"/>
      <c r="C68" s="93"/>
      <c r="D68" s="34">
        <v>22</v>
      </c>
      <c r="E68" s="54" t="s">
        <v>120</v>
      </c>
      <c r="F68" s="54" t="s">
        <v>126</v>
      </c>
      <c r="G68" s="53">
        <f t="shared" si="2"/>
        <v>4.0333</v>
      </c>
      <c r="H68" s="53">
        <v>4.0333</v>
      </c>
      <c r="I68" s="53">
        <v>0</v>
      </c>
      <c r="J68" s="53">
        <v>0</v>
      </c>
      <c r="K68" s="53">
        <v>0</v>
      </c>
      <c r="L68" s="57" t="s">
        <v>98</v>
      </c>
      <c r="M68" s="34" t="s">
        <v>7</v>
      </c>
      <c r="N68" s="37"/>
    </row>
    <row r="69" spans="1:14" s="26" customFormat="1" ht="21.75" customHeight="1">
      <c r="A69" s="94"/>
      <c r="B69" s="92"/>
      <c r="C69" s="93"/>
      <c r="D69" s="34">
        <v>23</v>
      </c>
      <c r="E69" s="56" t="s">
        <v>121</v>
      </c>
      <c r="F69" s="56" t="s">
        <v>126</v>
      </c>
      <c r="G69" s="53">
        <f t="shared" si="2"/>
        <v>1.71</v>
      </c>
      <c r="H69" s="53">
        <v>1.71</v>
      </c>
      <c r="I69" s="53">
        <v>0</v>
      </c>
      <c r="J69" s="53">
        <v>0</v>
      </c>
      <c r="K69" s="53">
        <v>0</v>
      </c>
      <c r="L69" s="57" t="s">
        <v>98</v>
      </c>
      <c r="M69" s="34" t="s">
        <v>7</v>
      </c>
      <c r="N69" s="37"/>
    </row>
    <row r="70" spans="1:14" s="26" customFormat="1" ht="21.75" customHeight="1">
      <c r="A70" s="94"/>
      <c r="B70" s="92"/>
      <c r="C70" s="93"/>
      <c r="D70" s="34">
        <v>24</v>
      </c>
      <c r="E70" s="54" t="s">
        <v>122</v>
      </c>
      <c r="F70" s="54" t="s">
        <v>126</v>
      </c>
      <c r="G70" s="53">
        <f t="shared" si="2"/>
        <v>2.806</v>
      </c>
      <c r="H70" s="53">
        <v>2.806</v>
      </c>
      <c r="I70" s="53">
        <v>1.9393</v>
      </c>
      <c r="J70" s="53">
        <v>0</v>
      </c>
      <c r="K70" s="53">
        <v>0</v>
      </c>
      <c r="L70" s="57" t="s">
        <v>98</v>
      </c>
      <c r="M70" s="34" t="s">
        <v>7</v>
      </c>
      <c r="N70" s="37"/>
    </row>
    <row r="71" spans="1:14" s="26" customFormat="1" ht="21.75" customHeight="1">
      <c r="A71" s="94"/>
      <c r="B71" s="92"/>
      <c r="C71" s="94"/>
      <c r="D71" s="34" t="s">
        <v>158</v>
      </c>
      <c r="E71" s="53" t="s">
        <v>182</v>
      </c>
      <c r="F71" s="53" t="s">
        <v>182</v>
      </c>
      <c r="G71" s="53">
        <f t="shared" si="2"/>
        <v>161.79380000000003</v>
      </c>
      <c r="H71" s="53">
        <f>SUM(H47:H70)</f>
        <v>161.79380000000003</v>
      </c>
      <c r="I71" s="53">
        <f>SUM(I47:I70)</f>
        <v>87.52090000000003</v>
      </c>
      <c r="J71" s="53">
        <f>SUM(J47:J70)</f>
        <v>0</v>
      </c>
      <c r="K71" s="53">
        <f>SUM(K47:K70)</f>
        <v>0</v>
      </c>
      <c r="L71" s="60" t="s">
        <v>182</v>
      </c>
      <c r="M71" s="38" t="s">
        <v>159</v>
      </c>
      <c r="N71" s="37"/>
    </row>
    <row r="72" spans="1:14" s="26" customFormat="1" ht="16.5" customHeight="1">
      <c r="A72" s="94" t="s">
        <v>165</v>
      </c>
      <c r="B72" s="92">
        <v>10079</v>
      </c>
      <c r="C72" s="93">
        <f>H85</f>
        <v>129.73913333333334</v>
      </c>
      <c r="D72" s="34">
        <v>1</v>
      </c>
      <c r="E72" s="57" t="s">
        <v>74</v>
      </c>
      <c r="F72" s="57" t="s">
        <v>75</v>
      </c>
      <c r="G72" s="53">
        <f aca="true" t="shared" si="3" ref="G72:G85">H72+J72+K72</f>
        <v>8.6</v>
      </c>
      <c r="H72" s="53">
        <v>0</v>
      </c>
      <c r="I72" s="53">
        <v>0</v>
      </c>
      <c r="J72" s="53">
        <v>8.6</v>
      </c>
      <c r="K72" s="53">
        <v>0</v>
      </c>
      <c r="L72" s="57" t="s">
        <v>98</v>
      </c>
      <c r="M72" s="34" t="s">
        <v>157</v>
      </c>
      <c r="N72" s="37"/>
    </row>
    <row r="73" spans="1:14" s="26" customFormat="1" ht="16.5" customHeight="1">
      <c r="A73" s="94"/>
      <c r="B73" s="92"/>
      <c r="C73" s="93"/>
      <c r="D73" s="34">
        <v>2</v>
      </c>
      <c r="E73" s="57" t="s">
        <v>76</v>
      </c>
      <c r="F73" s="57" t="s">
        <v>77</v>
      </c>
      <c r="G73" s="53">
        <f t="shared" si="3"/>
        <v>5.3821</v>
      </c>
      <c r="H73" s="53">
        <v>5.3821</v>
      </c>
      <c r="I73" s="53">
        <v>0</v>
      </c>
      <c r="J73" s="53">
        <v>0</v>
      </c>
      <c r="K73" s="53">
        <v>0</v>
      </c>
      <c r="L73" s="57" t="s">
        <v>98</v>
      </c>
      <c r="M73" s="34" t="s">
        <v>157</v>
      </c>
      <c r="N73" s="37"/>
    </row>
    <row r="74" spans="1:14" s="26" customFormat="1" ht="16.5" customHeight="1">
      <c r="A74" s="94"/>
      <c r="B74" s="92"/>
      <c r="C74" s="93"/>
      <c r="D74" s="34">
        <v>3</v>
      </c>
      <c r="E74" s="57" t="s">
        <v>78</v>
      </c>
      <c r="F74" s="57" t="s">
        <v>79</v>
      </c>
      <c r="G74" s="53">
        <f>H74+J74+K74</f>
        <v>13.2134</v>
      </c>
      <c r="H74" s="53">
        <v>13.2134</v>
      </c>
      <c r="I74" s="53">
        <v>9.9188</v>
      </c>
      <c r="J74" s="53">
        <v>0</v>
      </c>
      <c r="K74" s="53">
        <v>0</v>
      </c>
      <c r="L74" s="57" t="s">
        <v>98</v>
      </c>
      <c r="M74" s="34" t="s">
        <v>157</v>
      </c>
      <c r="N74" s="37"/>
    </row>
    <row r="75" spans="1:14" s="26" customFormat="1" ht="16.5" customHeight="1">
      <c r="A75" s="94"/>
      <c r="B75" s="92"/>
      <c r="C75" s="93"/>
      <c r="D75" s="34">
        <v>4</v>
      </c>
      <c r="E75" s="57" t="s">
        <v>80</v>
      </c>
      <c r="F75" s="57" t="s">
        <v>81</v>
      </c>
      <c r="G75" s="53">
        <f>H75+J75+K75</f>
        <v>15.3334</v>
      </c>
      <c r="H75" s="53">
        <v>15.3334</v>
      </c>
      <c r="I75" s="53">
        <v>0</v>
      </c>
      <c r="J75" s="53">
        <v>0</v>
      </c>
      <c r="K75" s="53">
        <v>0</v>
      </c>
      <c r="L75" s="57" t="s">
        <v>98</v>
      </c>
      <c r="M75" s="34" t="s">
        <v>157</v>
      </c>
      <c r="N75" s="37"/>
    </row>
    <row r="76" spans="1:14" s="26" customFormat="1" ht="16.5" customHeight="1">
      <c r="A76" s="94"/>
      <c r="B76" s="92"/>
      <c r="C76" s="93"/>
      <c r="D76" s="34">
        <v>5</v>
      </c>
      <c r="E76" s="57" t="s">
        <v>82</v>
      </c>
      <c r="F76" s="57" t="s">
        <v>83</v>
      </c>
      <c r="G76" s="53">
        <f>H76+J76+K76</f>
        <v>6.33</v>
      </c>
      <c r="H76" s="53">
        <v>6.33</v>
      </c>
      <c r="I76" s="53">
        <v>0</v>
      </c>
      <c r="J76" s="53">
        <v>0</v>
      </c>
      <c r="K76" s="53">
        <v>0</v>
      </c>
      <c r="L76" s="57" t="s">
        <v>98</v>
      </c>
      <c r="M76" s="34" t="s">
        <v>157</v>
      </c>
      <c r="N76" s="37"/>
    </row>
    <row r="77" spans="1:14" s="26" customFormat="1" ht="16.5" customHeight="1">
      <c r="A77" s="94"/>
      <c r="B77" s="92"/>
      <c r="C77" s="93"/>
      <c r="D77" s="34">
        <v>6</v>
      </c>
      <c r="E77" s="57" t="s">
        <v>84</v>
      </c>
      <c r="F77" s="57" t="s">
        <v>85</v>
      </c>
      <c r="G77" s="53">
        <f>H77+J77+K77</f>
        <v>22.33</v>
      </c>
      <c r="H77" s="53">
        <v>22.33</v>
      </c>
      <c r="I77" s="53">
        <v>11.13</v>
      </c>
      <c r="J77" s="53">
        <v>0</v>
      </c>
      <c r="K77" s="53">
        <v>0</v>
      </c>
      <c r="L77" s="57" t="s">
        <v>98</v>
      </c>
      <c r="M77" s="34" t="s">
        <v>157</v>
      </c>
      <c r="N77" s="37"/>
    </row>
    <row r="78" spans="1:14" s="26" customFormat="1" ht="16.5" customHeight="1">
      <c r="A78" s="94"/>
      <c r="B78" s="92"/>
      <c r="C78" s="93"/>
      <c r="D78" s="34">
        <v>7</v>
      </c>
      <c r="E78" s="57" t="s">
        <v>86</v>
      </c>
      <c r="F78" s="57" t="s">
        <v>87</v>
      </c>
      <c r="G78" s="53">
        <f>H78+J78+K78</f>
        <v>17.2969</v>
      </c>
      <c r="H78" s="53">
        <v>17.2969</v>
      </c>
      <c r="I78" s="53">
        <v>17.2969</v>
      </c>
      <c r="J78" s="53">
        <v>0</v>
      </c>
      <c r="K78" s="53">
        <v>0</v>
      </c>
      <c r="L78" s="57" t="s">
        <v>98</v>
      </c>
      <c r="M78" s="34" t="s">
        <v>157</v>
      </c>
      <c r="N78" s="37"/>
    </row>
    <row r="79" spans="1:14" s="26" customFormat="1" ht="16.5" customHeight="1">
      <c r="A79" s="94"/>
      <c r="B79" s="92"/>
      <c r="C79" s="93"/>
      <c r="D79" s="34">
        <v>8</v>
      </c>
      <c r="E79" s="57" t="s">
        <v>225</v>
      </c>
      <c r="F79" s="57" t="s">
        <v>88</v>
      </c>
      <c r="G79" s="53">
        <f t="shared" si="3"/>
        <v>10.67</v>
      </c>
      <c r="H79" s="53">
        <v>10.67</v>
      </c>
      <c r="I79" s="53">
        <v>4.3471</v>
      </c>
      <c r="J79" s="53">
        <v>0</v>
      </c>
      <c r="K79" s="53">
        <v>0</v>
      </c>
      <c r="L79" s="57" t="s">
        <v>98</v>
      </c>
      <c r="M79" s="34" t="s">
        <v>157</v>
      </c>
      <c r="N79" s="37"/>
    </row>
    <row r="80" spans="1:14" s="26" customFormat="1" ht="16.5" customHeight="1">
      <c r="A80" s="94"/>
      <c r="B80" s="92"/>
      <c r="C80" s="93"/>
      <c r="D80" s="34">
        <v>9</v>
      </c>
      <c r="E80" s="57" t="s">
        <v>89</v>
      </c>
      <c r="F80" s="57" t="s">
        <v>90</v>
      </c>
      <c r="G80" s="53">
        <f t="shared" si="3"/>
        <v>7.4</v>
      </c>
      <c r="H80" s="53">
        <v>7.4</v>
      </c>
      <c r="I80" s="53">
        <v>0.5333</v>
      </c>
      <c r="J80" s="53">
        <v>0</v>
      </c>
      <c r="K80" s="53">
        <v>0</v>
      </c>
      <c r="L80" s="57" t="s">
        <v>98</v>
      </c>
      <c r="M80" s="34" t="s">
        <v>157</v>
      </c>
      <c r="N80" s="37"/>
    </row>
    <row r="81" spans="1:14" s="26" customFormat="1" ht="16.5" customHeight="1">
      <c r="A81" s="94"/>
      <c r="B81" s="92"/>
      <c r="C81" s="93"/>
      <c r="D81" s="34">
        <v>10</v>
      </c>
      <c r="E81" s="57" t="s">
        <v>91</v>
      </c>
      <c r="F81" s="57" t="s">
        <v>92</v>
      </c>
      <c r="G81" s="53">
        <f t="shared" si="3"/>
        <v>11.73</v>
      </c>
      <c r="H81" s="53">
        <v>11.73</v>
      </c>
      <c r="I81" s="53">
        <v>11.73</v>
      </c>
      <c r="J81" s="53">
        <v>0</v>
      </c>
      <c r="K81" s="53">
        <v>0</v>
      </c>
      <c r="L81" s="57" t="s">
        <v>98</v>
      </c>
      <c r="M81" s="34" t="s">
        <v>157</v>
      </c>
      <c r="N81" s="37"/>
    </row>
    <row r="82" spans="1:14" s="26" customFormat="1" ht="16.5" customHeight="1">
      <c r="A82" s="94"/>
      <c r="B82" s="92"/>
      <c r="C82" s="93"/>
      <c r="D82" s="34">
        <v>11</v>
      </c>
      <c r="E82" s="57" t="s">
        <v>226</v>
      </c>
      <c r="F82" s="57" t="s">
        <v>93</v>
      </c>
      <c r="G82" s="53">
        <f t="shared" si="3"/>
        <v>5.093333333333334</v>
      </c>
      <c r="H82" s="53">
        <v>5.093333333333334</v>
      </c>
      <c r="I82" s="53">
        <v>0</v>
      </c>
      <c r="J82" s="53">
        <v>0</v>
      </c>
      <c r="K82" s="53">
        <v>0</v>
      </c>
      <c r="L82" s="57" t="s">
        <v>98</v>
      </c>
      <c r="M82" s="34" t="s">
        <v>157</v>
      </c>
      <c r="N82" s="37"/>
    </row>
    <row r="83" spans="1:14" s="26" customFormat="1" ht="16.5" customHeight="1">
      <c r="A83" s="94"/>
      <c r="B83" s="92"/>
      <c r="C83" s="94"/>
      <c r="D83" s="34">
        <v>12</v>
      </c>
      <c r="E83" s="58" t="s">
        <v>94</v>
      </c>
      <c r="F83" s="57" t="s">
        <v>95</v>
      </c>
      <c r="G83" s="53">
        <f t="shared" si="3"/>
        <v>6</v>
      </c>
      <c r="H83" s="53">
        <v>6</v>
      </c>
      <c r="I83" s="53">
        <v>6</v>
      </c>
      <c r="J83" s="53">
        <v>0</v>
      </c>
      <c r="K83" s="53">
        <v>0</v>
      </c>
      <c r="L83" s="57" t="s">
        <v>98</v>
      </c>
      <c r="M83" s="34" t="s">
        <v>157</v>
      </c>
      <c r="N83" s="37"/>
    </row>
    <row r="84" spans="1:14" s="26" customFormat="1" ht="16.5" customHeight="1">
      <c r="A84" s="94"/>
      <c r="B84" s="92"/>
      <c r="C84" s="94"/>
      <c r="D84" s="34">
        <v>13</v>
      </c>
      <c r="E84" s="58" t="s">
        <v>96</v>
      </c>
      <c r="F84" s="57" t="s">
        <v>97</v>
      </c>
      <c r="G84" s="53">
        <f t="shared" si="3"/>
        <v>8.96</v>
      </c>
      <c r="H84" s="53">
        <v>8.96</v>
      </c>
      <c r="I84" s="53">
        <v>0.13</v>
      </c>
      <c r="J84" s="53">
        <v>0</v>
      </c>
      <c r="K84" s="53">
        <v>0</v>
      </c>
      <c r="L84" s="57" t="s">
        <v>98</v>
      </c>
      <c r="M84" s="34" t="s">
        <v>157</v>
      </c>
      <c r="N84" s="37"/>
    </row>
    <row r="85" spans="1:14" s="26" customFormat="1" ht="16.5" customHeight="1">
      <c r="A85" s="94"/>
      <c r="B85" s="92"/>
      <c r="C85" s="94"/>
      <c r="D85" s="34" t="s">
        <v>158</v>
      </c>
      <c r="E85" s="53" t="s">
        <v>182</v>
      </c>
      <c r="F85" s="53" t="s">
        <v>182</v>
      </c>
      <c r="G85" s="53">
        <f t="shared" si="3"/>
        <v>138.33913333333334</v>
      </c>
      <c r="H85" s="53">
        <f>SUM(H72:H84)</f>
        <v>129.73913333333334</v>
      </c>
      <c r="I85" s="53">
        <f>SUM(I72:I84)</f>
        <v>61.086099999999995</v>
      </c>
      <c r="J85" s="53">
        <f>SUM(J72:J84)</f>
        <v>8.6</v>
      </c>
      <c r="K85" s="53">
        <f>SUM(K72:K84)</f>
        <v>0</v>
      </c>
      <c r="L85" s="60" t="s">
        <v>182</v>
      </c>
      <c r="M85" s="38" t="s">
        <v>159</v>
      </c>
      <c r="N85" s="37"/>
    </row>
    <row r="86" spans="1:14" s="26" customFormat="1" ht="16.5" customHeight="1">
      <c r="A86" s="94" t="s">
        <v>166</v>
      </c>
      <c r="B86" s="92">
        <v>2614</v>
      </c>
      <c r="C86" s="93">
        <f>H89</f>
        <v>27.7266</v>
      </c>
      <c r="D86" s="34">
        <v>1</v>
      </c>
      <c r="E86" s="59" t="s">
        <v>227</v>
      </c>
      <c r="F86" s="59" t="s">
        <v>228</v>
      </c>
      <c r="G86" s="53">
        <v>2.8228</v>
      </c>
      <c r="H86" s="53">
        <v>2.8228</v>
      </c>
      <c r="I86" s="53">
        <v>0</v>
      </c>
      <c r="J86" s="53">
        <v>0</v>
      </c>
      <c r="K86" s="53">
        <v>0</v>
      </c>
      <c r="L86" s="57" t="s">
        <v>98</v>
      </c>
      <c r="M86" s="34" t="s">
        <v>157</v>
      </c>
      <c r="N86" s="37"/>
    </row>
    <row r="87" spans="1:14" s="26" customFormat="1" ht="16.5" customHeight="1">
      <c r="A87" s="94"/>
      <c r="B87" s="92"/>
      <c r="C87" s="93"/>
      <c r="D87" s="34">
        <v>2</v>
      </c>
      <c r="E87" s="59" t="s">
        <v>135</v>
      </c>
      <c r="F87" s="59" t="s">
        <v>229</v>
      </c>
      <c r="G87" s="53">
        <v>17.8838</v>
      </c>
      <c r="H87" s="53">
        <v>17.8838</v>
      </c>
      <c r="I87" s="53">
        <v>0</v>
      </c>
      <c r="J87" s="53">
        <v>0</v>
      </c>
      <c r="K87" s="53">
        <v>0</v>
      </c>
      <c r="L87" s="57" t="s">
        <v>98</v>
      </c>
      <c r="M87" s="34" t="s">
        <v>157</v>
      </c>
      <c r="N87" s="37"/>
    </row>
    <row r="88" spans="1:14" s="26" customFormat="1" ht="16.5" customHeight="1">
      <c r="A88" s="94"/>
      <c r="B88" s="92"/>
      <c r="C88" s="93"/>
      <c r="D88" s="34">
        <v>3</v>
      </c>
      <c r="E88" s="59" t="s">
        <v>230</v>
      </c>
      <c r="F88" s="59" t="s">
        <v>231</v>
      </c>
      <c r="G88" s="53">
        <v>7.02</v>
      </c>
      <c r="H88" s="53">
        <v>7.02</v>
      </c>
      <c r="I88" s="53">
        <v>7.02</v>
      </c>
      <c r="J88" s="53">
        <v>0</v>
      </c>
      <c r="K88" s="53">
        <v>0</v>
      </c>
      <c r="L88" s="57" t="s">
        <v>98</v>
      </c>
      <c r="M88" s="34" t="s">
        <v>157</v>
      </c>
      <c r="N88" s="37"/>
    </row>
    <row r="89" spans="1:14" s="26" customFormat="1" ht="16.5" customHeight="1">
      <c r="A89" s="94"/>
      <c r="B89" s="92"/>
      <c r="C89" s="94"/>
      <c r="D89" s="34" t="s">
        <v>158</v>
      </c>
      <c r="E89" s="53" t="s">
        <v>182</v>
      </c>
      <c r="F89" s="53" t="s">
        <v>182</v>
      </c>
      <c r="G89" s="53">
        <f>H89+J89+K89</f>
        <v>27.7266</v>
      </c>
      <c r="H89" s="53">
        <f>SUM(H86:H88)</f>
        <v>27.7266</v>
      </c>
      <c r="I89" s="53">
        <f>SUM(I86:I88)</f>
        <v>7.02</v>
      </c>
      <c r="J89" s="53">
        <f>SUM(J86:J88)</f>
        <v>0</v>
      </c>
      <c r="K89" s="53">
        <f>SUM(K86:K88)</f>
        <v>0</v>
      </c>
      <c r="L89" s="60" t="s">
        <v>182</v>
      </c>
      <c r="M89" s="38" t="s">
        <v>159</v>
      </c>
      <c r="N89" s="37"/>
    </row>
    <row r="90" spans="1:14" s="26" customFormat="1" ht="16.5" customHeight="1">
      <c r="A90" s="94" t="s">
        <v>167</v>
      </c>
      <c r="B90" s="92">
        <v>5476</v>
      </c>
      <c r="C90" s="93">
        <f>H100</f>
        <v>20.833066666666664</v>
      </c>
      <c r="D90" s="34">
        <v>1</v>
      </c>
      <c r="E90" s="54" t="s">
        <v>136</v>
      </c>
      <c r="F90" s="54" t="s">
        <v>137</v>
      </c>
      <c r="G90" s="53">
        <f aca="true" t="shared" si="4" ref="G90:G100">H90+J90+K90</f>
        <v>2.1957</v>
      </c>
      <c r="H90" s="53">
        <v>2.1957</v>
      </c>
      <c r="I90" s="53">
        <v>0</v>
      </c>
      <c r="J90" s="53">
        <v>0</v>
      </c>
      <c r="K90" s="53">
        <v>0</v>
      </c>
      <c r="L90" s="54" t="s">
        <v>233</v>
      </c>
      <c r="M90" s="33" t="s">
        <v>157</v>
      </c>
      <c r="N90" s="37"/>
    </row>
    <row r="91" spans="1:14" s="26" customFormat="1" ht="16.5" customHeight="1">
      <c r="A91" s="94"/>
      <c r="B91" s="92"/>
      <c r="C91" s="93"/>
      <c r="D91" s="34">
        <v>2</v>
      </c>
      <c r="E91" s="54" t="s">
        <v>138</v>
      </c>
      <c r="F91" s="54" t="s">
        <v>139</v>
      </c>
      <c r="G91" s="53">
        <f t="shared" si="4"/>
        <v>3.8066</v>
      </c>
      <c r="H91" s="53">
        <v>3.8066</v>
      </c>
      <c r="I91" s="53">
        <v>0</v>
      </c>
      <c r="J91" s="53">
        <v>0</v>
      </c>
      <c r="K91" s="53">
        <v>0</v>
      </c>
      <c r="L91" s="54" t="s">
        <v>233</v>
      </c>
      <c r="M91" s="33" t="s">
        <v>157</v>
      </c>
      <c r="N91" s="37"/>
    </row>
    <row r="92" spans="1:14" s="26" customFormat="1" ht="21.75" customHeight="1">
      <c r="A92" s="94"/>
      <c r="B92" s="92"/>
      <c r="C92" s="93"/>
      <c r="D92" s="34">
        <v>3</v>
      </c>
      <c r="E92" s="54" t="s">
        <v>140</v>
      </c>
      <c r="F92" s="54" t="s">
        <v>141</v>
      </c>
      <c r="G92" s="53">
        <f t="shared" si="4"/>
        <v>2.6666666666666665</v>
      </c>
      <c r="H92" s="53">
        <v>2.6666666666666665</v>
      </c>
      <c r="I92" s="53">
        <v>0</v>
      </c>
      <c r="J92" s="53">
        <v>0</v>
      </c>
      <c r="K92" s="53">
        <v>0</v>
      </c>
      <c r="L92" s="54" t="s">
        <v>233</v>
      </c>
      <c r="M92" s="33" t="s">
        <v>157</v>
      </c>
      <c r="N92" s="37"/>
    </row>
    <row r="93" spans="1:14" s="26" customFormat="1" ht="16.5" customHeight="1">
      <c r="A93" s="94"/>
      <c r="B93" s="92"/>
      <c r="C93" s="93"/>
      <c r="D93" s="34">
        <v>4</v>
      </c>
      <c r="E93" s="54" t="s">
        <v>142</v>
      </c>
      <c r="F93" s="54" t="s">
        <v>143</v>
      </c>
      <c r="G93" s="53">
        <f t="shared" si="4"/>
        <v>0.4392</v>
      </c>
      <c r="H93" s="53">
        <v>0.4392</v>
      </c>
      <c r="I93" s="53">
        <v>0</v>
      </c>
      <c r="J93" s="53">
        <v>0</v>
      </c>
      <c r="K93" s="53">
        <v>0</v>
      </c>
      <c r="L93" s="54" t="s">
        <v>233</v>
      </c>
      <c r="M93" s="33" t="s">
        <v>157</v>
      </c>
      <c r="N93" s="37"/>
    </row>
    <row r="94" spans="1:14" s="26" customFormat="1" ht="16.5" customHeight="1">
      <c r="A94" s="94"/>
      <c r="B94" s="92"/>
      <c r="C94" s="93"/>
      <c r="D94" s="34">
        <v>5</v>
      </c>
      <c r="E94" s="54" t="s">
        <v>144</v>
      </c>
      <c r="F94" s="54" t="s">
        <v>145</v>
      </c>
      <c r="G94" s="53">
        <f t="shared" si="4"/>
        <v>2.598</v>
      </c>
      <c r="H94" s="53">
        <v>2.598</v>
      </c>
      <c r="I94" s="53">
        <v>0</v>
      </c>
      <c r="J94" s="53">
        <v>0</v>
      </c>
      <c r="K94" s="53">
        <v>0</v>
      </c>
      <c r="L94" s="54" t="s">
        <v>232</v>
      </c>
      <c r="M94" s="33" t="s">
        <v>157</v>
      </c>
      <c r="N94" s="37"/>
    </row>
    <row r="95" spans="1:14" s="26" customFormat="1" ht="16.5" customHeight="1">
      <c r="A95" s="94"/>
      <c r="B95" s="92"/>
      <c r="C95" s="93"/>
      <c r="D95" s="34">
        <v>6</v>
      </c>
      <c r="E95" s="54" t="s">
        <v>146</v>
      </c>
      <c r="F95" s="54" t="s">
        <v>147</v>
      </c>
      <c r="G95" s="53">
        <f t="shared" si="4"/>
        <v>1.0405</v>
      </c>
      <c r="H95" s="53">
        <v>1.0405</v>
      </c>
      <c r="I95" s="53">
        <v>0</v>
      </c>
      <c r="J95" s="53">
        <v>0</v>
      </c>
      <c r="K95" s="53">
        <v>0</v>
      </c>
      <c r="L95" s="54" t="s">
        <v>232</v>
      </c>
      <c r="M95" s="33" t="s">
        <v>157</v>
      </c>
      <c r="N95" s="37"/>
    </row>
    <row r="96" spans="1:14" s="26" customFormat="1" ht="16.5" customHeight="1">
      <c r="A96" s="94"/>
      <c r="B96" s="92"/>
      <c r="C96" s="93"/>
      <c r="D96" s="34">
        <v>7</v>
      </c>
      <c r="E96" s="54" t="s">
        <v>148</v>
      </c>
      <c r="F96" s="54" t="s">
        <v>149</v>
      </c>
      <c r="G96" s="53">
        <f t="shared" si="4"/>
        <v>2.099</v>
      </c>
      <c r="H96" s="53">
        <v>2.099</v>
      </c>
      <c r="I96" s="53">
        <v>0</v>
      </c>
      <c r="J96" s="53">
        <v>0</v>
      </c>
      <c r="K96" s="53">
        <v>0</v>
      </c>
      <c r="L96" s="54" t="s">
        <v>232</v>
      </c>
      <c r="M96" s="33" t="s">
        <v>157</v>
      </c>
      <c r="N96" s="37"/>
    </row>
    <row r="97" spans="1:14" s="26" customFormat="1" ht="16.5" customHeight="1">
      <c r="A97" s="94"/>
      <c r="B97" s="92"/>
      <c r="C97" s="93"/>
      <c r="D97" s="34">
        <v>8</v>
      </c>
      <c r="E97" s="54" t="s">
        <v>150</v>
      </c>
      <c r="F97" s="54" t="s">
        <v>151</v>
      </c>
      <c r="G97" s="53">
        <f t="shared" si="4"/>
        <v>1.293</v>
      </c>
      <c r="H97" s="53">
        <v>1.293</v>
      </c>
      <c r="I97" s="53">
        <v>0</v>
      </c>
      <c r="J97" s="53">
        <v>0</v>
      </c>
      <c r="K97" s="53">
        <v>0</v>
      </c>
      <c r="L97" s="54" t="s">
        <v>232</v>
      </c>
      <c r="M97" s="33" t="s">
        <v>157</v>
      </c>
      <c r="N97" s="37"/>
    </row>
    <row r="98" spans="1:14" s="26" customFormat="1" ht="16.5" customHeight="1">
      <c r="A98" s="94"/>
      <c r="B98" s="92"/>
      <c r="C98" s="94"/>
      <c r="D98" s="34">
        <v>9</v>
      </c>
      <c r="E98" s="54" t="s">
        <v>152</v>
      </c>
      <c r="F98" s="54" t="s">
        <v>153</v>
      </c>
      <c r="G98" s="53">
        <f t="shared" si="4"/>
        <v>2.0964</v>
      </c>
      <c r="H98" s="53">
        <v>2.0964</v>
      </c>
      <c r="I98" s="53">
        <v>0</v>
      </c>
      <c r="J98" s="53">
        <v>0</v>
      </c>
      <c r="K98" s="53">
        <v>0</v>
      </c>
      <c r="L98" s="54" t="s">
        <v>232</v>
      </c>
      <c r="M98" s="33" t="s">
        <v>157</v>
      </c>
      <c r="N98" s="37"/>
    </row>
    <row r="99" spans="1:14" s="26" customFormat="1" ht="16.5" customHeight="1">
      <c r="A99" s="94"/>
      <c r="B99" s="92"/>
      <c r="C99" s="94"/>
      <c r="D99" s="34">
        <v>10</v>
      </c>
      <c r="E99" s="54" t="s">
        <v>154</v>
      </c>
      <c r="F99" s="54" t="s">
        <v>155</v>
      </c>
      <c r="G99" s="53">
        <f t="shared" si="4"/>
        <v>2.598</v>
      </c>
      <c r="H99" s="53">
        <v>2.598</v>
      </c>
      <c r="I99" s="53">
        <v>0</v>
      </c>
      <c r="J99" s="53">
        <v>0</v>
      </c>
      <c r="K99" s="53">
        <v>0</v>
      </c>
      <c r="L99" s="54" t="s">
        <v>232</v>
      </c>
      <c r="M99" s="33" t="s">
        <v>157</v>
      </c>
      <c r="N99" s="37"/>
    </row>
    <row r="100" spans="1:14" s="26" customFormat="1" ht="16.5" customHeight="1">
      <c r="A100" s="94"/>
      <c r="B100" s="92"/>
      <c r="C100" s="94"/>
      <c r="D100" s="34" t="s">
        <v>158</v>
      </c>
      <c r="E100" s="35" t="s">
        <v>159</v>
      </c>
      <c r="F100" s="35" t="s">
        <v>159</v>
      </c>
      <c r="G100" s="53">
        <f t="shared" si="4"/>
        <v>20.833066666666664</v>
      </c>
      <c r="H100" s="53">
        <f>SUM(H90:H99)</f>
        <v>20.833066666666664</v>
      </c>
      <c r="I100" s="53">
        <f>SUM(I90:I99)</f>
        <v>0</v>
      </c>
      <c r="J100" s="53">
        <f>SUM(J90:J99)</f>
        <v>0</v>
      </c>
      <c r="K100" s="53">
        <f>SUM(K90:K99)</f>
        <v>0</v>
      </c>
      <c r="L100" s="38" t="s">
        <v>159</v>
      </c>
      <c r="M100" s="38" t="s">
        <v>159</v>
      </c>
      <c r="N100" s="37"/>
    </row>
    <row r="101" spans="1:14" s="67" customFormat="1" ht="16.5" customHeight="1">
      <c r="A101" s="61" t="s">
        <v>177</v>
      </c>
      <c r="B101" s="62">
        <f>SUM(B8:B100)</f>
        <v>66178</v>
      </c>
      <c r="C101" s="63">
        <f>SUM(C8:C100)</f>
        <v>456.5625</v>
      </c>
      <c r="D101" s="64" t="s">
        <v>182</v>
      </c>
      <c r="E101" s="65" t="s">
        <v>182</v>
      </c>
      <c r="F101" s="65" t="s">
        <v>182</v>
      </c>
      <c r="G101" s="70">
        <f>H101+J101+K101</f>
        <v>504.1876</v>
      </c>
      <c r="H101" s="71">
        <f>SUM(H8:H100)/2</f>
        <v>456.5625</v>
      </c>
      <c r="I101" s="71">
        <f>SUM(I8:I100)/2</f>
        <v>272.0969</v>
      </c>
      <c r="J101" s="71">
        <f>SUM(J8:J100)/2</f>
        <v>47.62509999999999</v>
      </c>
      <c r="K101" s="71">
        <f>SUM(K8:K100)/2</f>
        <v>0</v>
      </c>
      <c r="L101" s="65" t="s">
        <v>182</v>
      </c>
      <c r="M101" s="65" t="s">
        <v>182</v>
      </c>
      <c r="N101" s="66"/>
    </row>
    <row r="102" spans="1:14" s="18" customFormat="1" ht="17.25" customHeight="1">
      <c r="A102" s="17" t="s">
        <v>30</v>
      </c>
      <c r="B102" s="91" t="s">
        <v>42</v>
      </c>
      <c r="C102" s="91"/>
      <c r="D102" s="91"/>
      <c r="E102" s="91"/>
      <c r="F102" s="91"/>
      <c r="G102" s="91"/>
      <c r="H102" s="91"/>
      <c r="I102" s="91"/>
      <c r="J102" s="91"/>
      <c r="K102" s="91"/>
      <c r="L102" s="91"/>
      <c r="M102" s="91"/>
      <c r="N102" s="91"/>
    </row>
    <row r="103" spans="1:14" s="18" customFormat="1" ht="17.25" customHeight="1">
      <c r="A103" s="17"/>
      <c r="B103" s="91" t="s">
        <v>33</v>
      </c>
      <c r="C103" s="91"/>
      <c r="D103" s="91"/>
      <c r="E103" s="91"/>
      <c r="F103" s="91"/>
      <c r="G103" s="91"/>
      <c r="H103" s="91"/>
      <c r="I103" s="91"/>
      <c r="J103" s="91"/>
      <c r="K103" s="91"/>
      <c r="L103" s="91"/>
      <c r="M103" s="91"/>
      <c r="N103" s="91"/>
    </row>
    <row r="104" spans="1:14" s="18" customFormat="1" ht="17.25" customHeight="1">
      <c r="A104" s="17"/>
      <c r="B104" s="91" t="s">
        <v>52</v>
      </c>
      <c r="C104" s="91"/>
      <c r="D104" s="91"/>
      <c r="E104" s="91"/>
      <c r="F104" s="91"/>
      <c r="G104" s="91"/>
      <c r="H104" s="91"/>
      <c r="I104" s="91"/>
      <c r="J104" s="91"/>
      <c r="K104" s="91"/>
      <c r="L104" s="91"/>
      <c r="M104" s="91"/>
      <c r="N104" s="91"/>
    </row>
    <row r="105" spans="2:14" s="18" customFormat="1" ht="17.25" customHeight="1">
      <c r="B105" s="91" t="s">
        <v>51</v>
      </c>
      <c r="C105" s="91"/>
      <c r="D105" s="91"/>
      <c r="E105" s="91"/>
      <c r="F105" s="91"/>
      <c r="G105" s="91"/>
      <c r="H105" s="91"/>
      <c r="I105" s="91"/>
      <c r="J105" s="91"/>
      <c r="K105" s="91"/>
      <c r="L105" s="91"/>
      <c r="M105" s="91"/>
      <c r="N105" s="91"/>
    </row>
  </sheetData>
  <sheetProtection/>
  <mergeCells count="46">
    <mergeCell ref="B72:B85"/>
    <mergeCell ref="C72:C85"/>
    <mergeCell ref="A86:A89"/>
    <mergeCell ref="B86:B89"/>
    <mergeCell ref="C86:C89"/>
    <mergeCell ref="L4:L6"/>
    <mergeCell ref="A8:A10"/>
    <mergeCell ref="C8:C10"/>
    <mergeCell ref="B8:B10"/>
    <mergeCell ref="A4:A6"/>
    <mergeCell ref="M4:M6"/>
    <mergeCell ref="N4:N6"/>
    <mergeCell ref="B102:N102"/>
    <mergeCell ref="G4:G6"/>
    <mergeCell ref="E4:E6"/>
    <mergeCell ref="F4:F6"/>
    <mergeCell ref="H4:K4"/>
    <mergeCell ref="B90:B100"/>
    <mergeCell ref="C90:C100"/>
    <mergeCell ref="D4:D6"/>
    <mergeCell ref="B4:B6"/>
    <mergeCell ref="C4:C6"/>
    <mergeCell ref="A14:A20"/>
    <mergeCell ref="A11:A13"/>
    <mergeCell ref="B11:B13"/>
    <mergeCell ref="C11:C13"/>
    <mergeCell ref="B105:N105"/>
    <mergeCell ref="A38:A46"/>
    <mergeCell ref="B38:B46"/>
    <mergeCell ref="C38:C46"/>
    <mergeCell ref="B103:N103"/>
    <mergeCell ref="A47:A71"/>
    <mergeCell ref="B47:B71"/>
    <mergeCell ref="C47:C71"/>
    <mergeCell ref="A72:A85"/>
    <mergeCell ref="A90:A100"/>
    <mergeCell ref="A2:N2"/>
    <mergeCell ref="B104:N104"/>
    <mergeCell ref="B21:B37"/>
    <mergeCell ref="C21:C37"/>
    <mergeCell ref="A21:A37"/>
    <mergeCell ref="B14:B20"/>
    <mergeCell ref="H5:H6"/>
    <mergeCell ref="J5:J6"/>
    <mergeCell ref="K5:K6"/>
    <mergeCell ref="C14:C20"/>
  </mergeCells>
  <printOptions horizontalCentered="1"/>
  <pageMargins left="0.7480314960629921" right="0.7480314960629921" top="0.7874015748031497" bottom="0.7874015748031497" header="0.5118110236220472" footer="0.5118110236220472"/>
  <pageSetup horizontalDpi="600" verticalDpi="600" orientation="landscape" paperSize="9" scale="76" r:id="rId1"/>
  <rowBreaks count="2" manualBreakCount="2">
    <brk id="20"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2019-03-20T07:42:29Z</cp:lastPrinted>
  <dcterms:created xsi:type="dcterms:W3CDTF">1996-12-17T01:32:42Z</dcterms:created>
  <dcterms:modified xsi:type="dcterms:W3CDTF">2019-05-10T07:11:37Z</dcterms:modified>
  <cp:category/>
  <cp:version/>
  <cp:contentType/>
  <cp:contentStatus/>
</cp:coreProperties>
</file>